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codeName="DieseArbeitsmappe" autoCompressPictures="0"/>
  <workbookProtection workbookPassword="D60D" lockStructure="1"/>
  <bookViews>
    <workbookView xWindow="160" yWindow="0" windowWidth="25600" windowHeight="19820" tabRatio="512"/>
  </bookViews>
  <sheets>
    <sheet name="Antragsformular" sheetId="1" r:id="rId1"/>
    <sheet name="Abgabeformular" sheetId="2" state="hidden" r:id="rId2"/>
    <sheet name="Dropdown" sheetId="3" state="hidden" r:id="rId3"/>
    <sheet name="Transfer" sheetId="4" state="hidden" r:id="rId4"/>
    <sheet name="BerechnungTab" sheetId="5" state="hidden" r:id="rId5"/>
    <sheet name="Bewertung" sheetId="6" state="hidden" r:id="rId6"/>
  </sheets>
  <definedNames>
    <definedName name="_xlnm.Print_Area" localSheetId="0">Antragsformular!$A$1:$Y$55</definedName>
    <definedName name="Funktionen">Dropdown!$S$10:$S$22</definedName>
    <definedName name="JahrBeginnEnd">Dropdown!$N$10:$N$51</definedName>
    <definedName name="JahrMedal">Dropdown!$J$10:$J$51</definedName>
    <definedName name="Medaillen">Dropdown!$B$10:$B$12</definedName>
    <definedName name="Testlist">#REF!</definedName>
    <definedName name="Z_9581EB64_C62F_45CC_AE1A_8F9D9F7953BB_.wvu.PrintArea" localSheetId="0" hidden="1">Antragsformular!$A$1:$Y$55</definedName>
  </definedNames>
  <calcPr calcId="140001" concurrentCalc="0"/>
  <customWorkbookViews>
    <customWorkbookView name="Hans Gerber - Persönliche Ansicht" guid="{9581EB64-C62F-45CC-AE1A-8F9D9F7953BB}" mergeInterval="0" personalView="1" maximized="1" windowWidth="931" windowHeight="899" tabRatio="689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4" l="1"/>
  <c r="K13" i="4"/>
  <c r="D13" i="4"/>
  <c r="J13" i="4"/>
  <c r="D14" i="4"/>
  <c r="J14" i="4"/>
  <c r="E14" i="4"/>
  <c r="K14" i="4"/>
  <c r="L14" i="4"/>
  <c r="R25" i="1"/>
  <c r="E15" i="4"/>
  <c r="K15" i="4"/>
  <c r="D15" i="4"/>
  <c r="J15" i="4"/>
  <c r="L15" i="4"/>
  <c r="R26" i="1"/>
  <c r="E16" i="4"/>
  <c r="K16" i="4"/>
  <c r="D16" i="4"/>
  <c r="J16" i="4"/>
  <c r="E17" i="4"/>
  <c r="K17" i="4"/>
  <c r="D17" i="4"/>
  <c r="J17" i="4"/>
  <c r="L17" i="4"/>
  <c r="E18" i="4"/>
  <c r="K18" i="4"/>
  <c r="D18" i="4"/>
  <c r="J18" i="4"/>
  <c r="L18" i="4"/>
  <c r="R29" i="1"/>
  <c r="D19" i="4"/>
  <c r="J19" i="4"/>
  <c r="E19" i="4"/>
  <c r="K19" i="4"/>
  <c r="L19" i="4"/>
  <c r="R30" i="1"/>
  <c r="D20" i="4"/>
  <c r="J20" i="4"/>
  <c r="E20" i="4"/>
  <c r="K20" i="4"/>
  <c r="L20" i="4"/>
  <c r="R31" i="1"/>
  <c r="E21" i="4"/>
  <c r="K21" i="4"/>
  <c r="D21" i="4"/>
  <c r="J21" i="4"/>
  <c r="L21" i="4"/>
  <c r="E22" i="4"/>
  <c r="K22" i="4"/>
  <c r="D22" i="4"/>
  <c r="J22" i="4"/>
  <c r="L22" i="4"/>
  <c r="R33" i="1"/>
  <c r="D6" i="4"/>
  <c r="G7" i="4"/>
  <c r="H7" i="4"/>
  <c r="G8" i="4"/>
  <c r="H8" i="4"/>
  <c r="J6" i="4"/>
  <c r="N5" i="4"/>
  <c r="G6" i="3"/>
  <c r="J11" i="3"/>
  <c r="R28" i="1"/>
  <c r="R32" i="1"/>
  <c r="D8" i="4"/>
  <c r="J8" i="4"/>
  <c r="N4" i="4"/>
  <c r="D10" i="4"/>
  <c r="J10" i="4"/>
  <c r="E19" i="5"/>
  <c r="D59" i="4"/>
  <c r="J59" i="4"/>
  <c r="G13" i="4"/>
  <c r="N13" i="4"/>
  <c r="M13" i="4"/>
  <c r="G14" i="4"/>
  <c r="N14" i="4"/>
  <c r="M14" i="4"/>
  <c r="G15" i="4"/>
  <c r="N15" i="4"/>
  <c r="M15" i="4"/>
  <c r="G16" i="4"/>
  <c r="N16" i="4"/>
  <c r="M16" i="4"/>
  <c r="G17" i="4"/>
  <c r="N17" i="4"/>
  <c r="M17" i="4"/>
  <c r="G18" i="4"/>
  <c r="N18" i="4"/>
  <c r="M18" i="4"/>
  <c r="G19" i="4"/>
  <c r="N19" i="4"/>
  <c r="M19" i="4"/>
  <c r="G20" i="4"/>
  <c r="N20" i="4"/>
  <c r="M20" i="4"/>
  <c r="G21" i="4"/>
  <c r="N21" i="4"/>
  <c r="M21" i="4"/>
  <c r="G22" i="4"/>
  <c r="N22" i="4"/>
  <c r="M22" i="4"/>
  <c r="Q70" i="5"/>
  <c r="Q71" i="5"/>
  <c r="Q72" i="5"/>
  <c r="N32" i="4"/>
  <c r="L6" i="3"/>
  <c r="J50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12" i="3"/>
  <c r="H10" i="3"/>
  <c r="H13" i="3"/>
  <c r="H11" i="3"/>
  <c r="H12" i="3"/>
  <c r="L7" i="3"/>
  <c r="D9" i="4"/>
  <c r="J9" i="4"/>
  <c r="E12" i="5"/>
  <c r="E13" i="2"/>
  <c r="D5" i="4"/>
  <c r="J5" i="4"/>
  <c r="E8" i="5"/>
  <c r="E10" i="2"/>
  <c r="S55" i="5"/>
  <c r="O50" i="5"/>
  <c r="E47" i="5"/>
  <c r="Q65" i="5"/>
  <c r="S56" i="5"/>
  <c r="S61" i="5"/>
  <c r="P41" i="1"/>
  <c r="E15" i="2"/>
  <c r="F15" i="2"/>
  <c r="E20" i="2"/>
  <c r="E31" i="6"/>
  <c r="S71" i="5"/>
  <c r="E30" i="6"/>
  <c r="S70" i="5"/>
  <c r="O49" i="5"/>
  <c r="P49" i="5"/>
  <c r="Q49" i="5"/>
  <c r="R49" i="5"/>
  <c r="S49" i="5"/>
  <c r="P50" i="5"/>
  <c r="Q50" i="5"/>
  <c r="R50" i="5"/>
  <c r="S50" i="5"/>
  <c r="O51" i="5"/>
  <c r="P51" i="5"/>
  <c r="Q51" i="5"/>
  <c r="R51" i="5"/>
  <c r="S51" i="5"/>
  <c r="O52" i="5"/>
  <c r="P52" i="5"/>
  <c r="Q52" i="5"/>
  <c r="R52" i="5"/>
  <c r="S52" i="5"/>
  <c r="O53" i="5"/>
  <c r="P53" i="5"/>
  <c r="Q53" i="5"/>
  <c r="R53" i="5"/>
  <c r="S53" i="5"/>
  <c r="O54" i="5"/>
  <c r="P54" i="5"/>
  <c r="Q54" i="5"/>
  <c r="R54" i="5"/>
  <c r="S54" i="5"/>
  <c r="O55" i="5"/>
  <c r="P55" i="5"/>
  <c r="Q55" i="5"/>
  <c r="R55" i="5"/>
  <c r="O56" i="5"/>
  <c r="P56" i="5"/>
  <c r="Q56" i="5"/>
  <c r="R56" i="5"/>
  <c r="O57" i="5"/>
  <c r="P57" i="5"/>
  <c r="Q57" i="5"/>
  <c r="R57" i="5"/>
  <c r="S57" i="5"/>
  <c r="O58" i="5"/>
  <c r="P58" i="5"/>
  <c r="Q58" i="5"/>
  <c r="R58" i="5"/>
  <c r="S58" i="5"/>
  <c r="O59" i="5"/>
  <c r="P59" i="5"/>
  <c r="Q59" i="5"/>
  <c r="R59" i="5"/>
  <c r="S59" i="5"/>
  <c r="O60" i="5"/>
  <c r="P60" i="5"/>
  <c r="Q60" i="5"/>
  <c r="R60" i="5"/>
  <c r="S60" i="5"/>
  <c r="O61" i="5"/>
  <c r="P61" i="5"/>
  <c r="Q61" i="5"/>
  <c r="R61" i="5"/>
  <c r="O62" i="5"/>
  <c r="P62" i="5"/>
  <c r="Q62" i="5"/>
  <c r="R62" i="5"/>
  <c r="S62" i="5"/>
  <c r="O63" i="5"/>
  <c r="P63" i="5"/>
  <c r="Q63" i="5"/>
  <c r="R63" i="5"/>
  <c r="S63" i="5"/>
  <c r="O64" i="5"/>
  <c r="P64" i="5"/>
  <c r="Q64" i="5"/>
  <c r="R64" i="5"/>
  <c r="S64" i="5"/>
  <c r="O65" i="5"/>
  <c r="P65" i="5"/>
  <c r="R65" i="5"/>
  <c r="S65" i="5"/>
  <c r="O66" i="5"/>
  <c r="P66" i="5"/>
  <c r="Q66" i="5"/>
  <c r="R66" i="5"/>
  <c r="S66" i="5"/>
  <c r="O67" i="5"/>
  <c r="P67" i="5"/>
  <c r="Q67" i="5"/>
  <c r="R67" i="5"/>
  <c r="S67" i="5"/>
  <c r="O68" i="5"/>
  <c r="P68" i="5"/>
  <c r="Q68" i="5"/>
  <c r="R68" i="5"/>
  <c r="S68" i="5"/>
  <c r="O69" i="5"/>
  <c r="P69" i="5"/>
  <c r="Q69" i="5"/>
  <c r="R69" i="5"/>
  <c r="S69" i="5"/>
  <c r="V69" i="5"/>
  <c r="O70" i="5"/>
  <c r="P70" i="5"/>
  <c r="R70" i="5"/>
  <c r="O71" i="5"/>
  <c r="P71" i="5"/>
  <c r="R71" i="5"/>
  <c r="O72" i="5"/>
  <c r="P72" i="5"/>
  <c r="R72" i="5"/>
  <c r="S72" i="5"/>
  <c r="V10" i="3"/>
  <c r="N34" i="4"/>
  <c r="L13" i="4"/>
  <c r="N29" i="4"/>
  <c r="E46" i="5"/>
  <c r="L16" i="4"/>
  <c r="R27" i="1"/>
  <c r="R24" i="1"/>
  <c r="L23" i="4"/>
  <c r="E16" i="5"/>
  <c r="E15" i="5"/>
  <c r="D70" i="4"/>
  <c r="E17" i="2"/>
  <c r="E16" i="2"/>
  <c r="D71" i="4"/>
  <c r="O53" i="4"/>
  <c r="X35" i="1"/>
  <c r="N6" i="4"/>
  <c r="X47" i="1"/>
  <c r="X46" i="1"/>
  <c r="F13" i="5"/>
  <c r="F14" i="2"/>
  <c r="D54" i="4"/>
  <c r="J54" i="4"/>
  <c r="T37" i="1"/>
  <c r="N28" i="4"/>
  <c r="L5" i="3"/>
  <c r="E11" i="5"/>
  <c r="E32" i="5"/>
  <c r="D63" i="4"/>
  <c r="J63" i="4"/>
  <c r="W43" i="1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N11" i="3"/>
  <c r="M12" i="3"/>
  <c r="K10" i="3"/>
  <c r="O10" i="3"/>
  <c r="N33" i="4"/>
  <c r="E13" i="5"/>
  <c r="N4" i="5"/>
  <c r="E14" i="2"/>
  <c r="D53" i="4"/>
  <c r="J53" i="4"/>
  <c r="M37" i="1"/>
  <c r="N12" i="3"/>
  <c r="M13" i="3"/>
  <c r="AQ4" i="5"/>
  <c r="N49" i="5"/>
  <c r="C49" i="5"/>
  <c r="AH4" i="5"/>
  <c r="AU4" i="5"/>
  <c r="AP4" i="5"/>
  <c r="AF4" i="5"/>
  <c r="U4" i="5"/>
  <c r="BT4" i="5"/>
  <c r="AR4" i="5"/>
  <c r="BQ4" i="5"/>
  <c r="AZ4" i="5"/>
  <c r="BS4" i="5"/>
  <c r="BI4" i="5"/>
  <c r="AX4" i="5"/>
  <c r="AA4" i="5"/>
  <c r="BP4" i="5"/>
  <c r="AL4" i="5"/>
  <c r="X4" i="5"/>
  <c r="BO4" i="5"/>
  <c r="BF4" i="5"/>
  <c r="W4" i="5"/>
  <c r="P4" i="5"/>
  <c r="AE4" i="5"/>
  <c r="AG4" i="5"/>
  <c r="BD4" i="5"/>
  <c r="BR4" i="5"/>
  <c r="AC4" i="5"/>
  <c r="AV4" i="5"/>
  <c r="O4" i="5"/>
  <c r="T4" i="5"/>
  <c r="BC4" i="5"/>
  <c r="Y4" i="5"/>
  <c r="AD4" i="5"/>
  <c r="Z4" i="5"/>
  <c r="AY4" i="5"/>
  <c r="AJ4" i="5"/>
  <c r="BH4" i="5"/>
  <c r="AN4" i="5"/>
  <c r="BL4" i="5"/>
  <c r="BK4" i="5"/>
  <c r="BE4" i="5"/>
  <c r="BJ4" i="5"/>
  <c r="AO4" i="5"/>
  <c r="V4" i="5"/>
  <c r="S4" i="5"/>
  <c r="AW4" i="5"/>
  <c r="AS4" i="5"/>
  <c r="R4" i="5"/>
  <c r="AK4" i="5"/>
  <c r="Q4" i="5"/>
  <c r="BG4" i="5"/>
  <c r="BM4" i="5"/>
  <c r="BN4" i="5"/>
  <c r="BB4" i="5"/>
  <c r="BA4" i="5"/>
  <c r="AM4" i="5"/>
  <c r="AT4" i="5"/>
  <c r="AI4" i="5"/>
  <c r="AB4" i="5"/>
  <c r="N5" i="5"/>
  <c r="BU4" i="5"/>
  <c r="BV4" i="5"/>
  <c r="M4" i="5"/>
  <c r="M49" i="5"/>
  <c r="H4" i="5"/>
  <c r="H49" i="5"/>
  <c r="AS5" i="5"/>
  <c r="BV5" i="5"/>
  <c r="AM5" i="5"/>
  <c r="BO5" i="5"/>
  <c r="BQ5" i="5"/>
  <c r="N50" i="5"/>
  <c r="C50" i="5"/>
  <c r="AE5" i="5"/>
  <c r="Q5" i="5"/>
  <c r="BS5" i="5"/>
  <c r="T5" i="5"/>
  <c r="BH5" i="5"/>
  <c r="BL5" i="5"/>
  <c r="AT5" i="5"/>
  <c r="AO5" i="5"/>
  <c r="Z5" i="5"/>
  <c r="BJ5" i="5"/>
  <c r="BG5" i="5"/>
  <c r="AW5" i="5"/>
  <c r="R5" i="5"/>
  <c r="AJ5" i="5"/>
  <c r="BU5" i="5"/>
  <c r="P5" i="5"/>
  <c r="AI5" i="5"/>
  <c r="N6" i="5"/>
  <c r="V5" i="5"/>
  <c r="AG5" i="5"/>
  <c r="AC5" i="5"/>
  <c r="BM5" i="5"/>
  <c r="BI5" i="5"/>
  <c r="AB5" i="5"/>
  <c r="BP5" i="5"/>
  <c r="AL5" i="5"/>
  <c r="BN5" i="5"/>
  <c r="U5" i="5"/>
  <c r="BT5" i="5"/>
  <c r="AK5" i="5"/>
  <c r="BK5" i="5"/>
  <c r="BF5" i="5"/>
  <c r="BR5" i="5"/>
  <c r="AF5" i="5"/>
  <c r="AP5" i="5"/>
  <c r="W5" i="5"/>
  <c r="BA5" i="5"/>
  <c r="AN5" i="5"/>
  <c r="AX5" i="5"/>
  <c r="AZ5" i="5"/>
  <c r="Y5" i="5"/>
  <c r="AU5" i="5"/>
  <c r="AD5" i="5"/>
  <c r="AH5" i="5"/>
  <c r="BC5" i="5"/>
  <c r="AQ5" i="5"/>
  <c r="BE5" i="5"/>
  <c r="AV5" i="5"/>
  <c r="AR5" i="5"/>
  <c r="BD5" i="5"/>
  <c r="X5" i="5"/>
  <c r="AA5" i="5"/>
  <c r="S5" i="5"/>
  <c r="O5" i="5"/>
  <c r="AY5" i="5"/>
  <c r="H5" i="5"/>
  <c r="H50" i="5"/>
  <c r="BB5" i="5"/>
  <c r="K4" i="5"/>
  <c r="K49" i="5"/>
  <c r="M14" i="3"/>
  <c r="N13" i="3"/>
  <c r="J4" i="5"/>
  <c r="J49" i="5"/>
  <c r="L4" i="5"/>
  <c r="L49" i="5"/>
  <c r="I4" i="5"/>
  <c r="I49" i="5"/>
  <c r="D49" i="5"/>
  <c r="E49" i="5"/>
  <c r="L5" i="5"/>
  <c r="L50" i="5"/>
  <c r="I5" i="5"/>
  <c r="I50" i="5"/>
  <c r="M5" i="5"/>
  <c r="M50" i="5"/>
  <c r="AE6" i="5"/>
  <c r="BN6" i="5"/>
  <c r="AS6" i="5"/>
  <c r="BJ6" i="5"/>
  <c r="BC6" i="5"/>
  <c r="S6" i="5"/>
  <c r="V6" i="5"/>
  <c r="AI6" i="5"/>
  <c r="BO6" i="5"/>
  <c r="BH6" i="5"/>
  <c r="AM6" i="5"/>
  <c r="AW6" i="5"/>
  <c r="AP6" i="5"/>
  <c r="AG6" i="5"/>
  <c r="BR6" i="5"/>
  <c r="BF6" i="5"/>
  <c r="P6" i="5"/>
  <c r="AV6" i="5"/>
  <c r="AK6" i="5"/>
  <c r="AN6" i="5"/>
  <c r="Y6" i="5"/>
  <c r="AZ6" i="5"/>
  <c r="AU6" i="5"/>
  <c r="AD6" i="5"/>
  <c r="AL6" i="5"/>
  <c r="AX6" i="5"/>
  <c r="AF6" i="5"/>
  <c r="AA6" i="5"/>
  <c r="AO6" i="5"/>
  <c r="X6" i="5"/>
  <c r="AY6" i="5"/>
  <c r="BM6" i="5"/>
  <c r="BT6" i="5"/>
  <c r="BD6" i="5"/>
  <c r="BG6" i="5"/>
  <c r="R6" i="5"/>
  <c r="AJ6" i="5"/>
  <c r="BB6" i="5"/>
  <c r="K6" i="5"/>
  <c r="K51" i="5"/>
  <c r="Z6" i="5"/>
  <c r="BL6" i="5"/>
  <c r="AC6" i="5"/>
  <c r="T6" i="5"/>
  <c r="BV6" i="5"/>
  <c r="BA6" i="5"/>
  <c r="AR6" i="5"/>
  <c r="BE6" i="5"/>
  <c r="Q6" i="5"/>
  <c r="N51" i="5"/>
  <c r="C51" i="5"/>
  <c r="BP6" i="5"/>
  <c r="BK6" i="5"/>
  <c r="AB6" i="5"/>
  <c r="AH6" i="5"/>
  <c r="N7" i="5"/>
  <c r="AT6" i="5"/>
  <c r="BU6" i="5"/>
  <c r="BQ6" i="5"/>
  <c r="BI6" i="5"/>
  <c r="U6" i="5"/>
  <c r="BS6" i="5"/>
  <c r="W6" i="5"/>
  <c r="AQ6" i="5"/>
  <c r="O6" i="5"/>
  <c r="J5" i="5"/>
  <c r="J50" i="5"/>
  <c r="K5" i="5"/>
  <c r="K50" i="5"/>
  <c r="D50" i="5"/>
  <c r="E50" i="5"/>
  <c r="N14" i="3"/>
  <c r="M15" i="3"/>
  <c r="H6" i="5"/>
  <c r="H51" i="5"/>
  <c r="I6" i="5"/>
  <c r="I51" i="5"/>
  <c r="J6" i="5"/>
  <c r="J51" i="5"/>
  <c r="L6" i="5"/>
  <c r="L51" i="5"/>
  <c r="M6" i="5"/>
  <c r="M51" i="5"/>
  <c r="D51" i="5"/>
  <c r="E51" i="5"/>
  <c r="M16" i="3"/>
  <c r="N15" i="3"/>
  <c r="AF7" i="5"/>
  <c r="AW7" i="5"/>
  <c r="AZ7" i="5"/>
  <c r="W7" i="5"/>
  <c r="O7" i="5"/>
  <c r="Q7" i="5"/>
  <c r="T7" i="5"/>
  <c r="BE7" i="5"/>
  <c r="AB7" i="5"/>
  <c r="X7" i="5"/>
  <c r="BB7" i="5"/>
  <c r="U7" i="5"/>
  <c r="BH7" i="5"/>
  <c r="P7" i="5"/>
  <c r="V7" i="5"/>
  <c r="BM7" i="5"/>
  <c r="AH7" i="5"/>
  <c r="AT7" i="5"/>
  <c r="AP7" i="5"/>
  <c r="BI7" i="5"/>
  <c r="AO7" i="5"/>
  <c r="BP7" i="5"/>
  <c r="AD7" i="5"/>
  <c r="BV7" i="5"/>
  <c r="BD7" i="5"/>
  <c r="BA7" i="5"/>
  <c r="BO7" i="5"/>
  <c r="BT7" i="5"/>
  <c r="AR7" i="5"/>
  <c r="AL7" i="5"/>
  <c r="Y7" i="5"/>
  <c r="N52" i="5"/>
  <c r="C52" i="5"/>
  <c r="BN7" i="5"/>
  <c r="AU7" i="5"/>
  <c r="BG7" i="5"/>
  <c r="AC7" i="5"/>
  <c r="AA7" i="5"/>
  <c r="AK7" i="5"/>
  <c r="BQ7" i="5"/>
  <c r="BS7" i="5"/>
  <c r="BL7" i="5"/>
  <c r="AX7" i="5"/>
  <c r="R7" i="5"/>
  <c r="AM7" i="5"/>
  <c r="BF7" i="5"/>
  <c r="N8" i="5"/>
  <c r="S7" i="5"/>
  <c r="BU7" i="5"/>
  <c r="BR7" i="5"/>
  <c r="AY7" i="5"/>
  <c r="BC7" i="5"/>
  <c r="AG7" i="5"/>
  <c r="AE7" i="5"/>
  <c r="BK7" i="5"/>
  <c r="AI7" i="5"/>
  <c r="AV7" i="5"/>
  <c r="BJ7" i="5"/>
  <c r="AQ7" i="5"/>
  <c r="AJ7" i="5"/>
  <c r="AN7" i="5"/>
  <c r="AS7" i="5"/>
  <c r="Z7" i="5"/>
  <c r="U8" i="5"/>
  <c r="AX8" i="5"/>
  <c r="BO8" i="5"/>
  <c r="AG8" i="5"/>
  <c r="AZ8" i="5"/>
  <c r="AW8" i="5"/>
  <c r="BN8" i="5"/>
  <c r="BJ8" i="5"/>
  <c r="BQ8" i="5"/>
  <c r="O8" i="5"/>
  <c r="AR8" i="5"/>
  <c r="BE8" i="5"/>
  <c r="AU8" i="5"/>
  <c r="BT8" i="5"/>
  <c r="Z8" i="5"/>
  <c r="BP8" i="5"/>
  <c r="AT8" i="5"/>
  <c r="BK8" i="5"/>
  <c r="N53" i="5"/>
  <c r="C53" i="5"/>
  <c r="AK8" i="5"/>
  <c r="AS8" i="5"/>
  <c r="BV8" i="5"/>
  <c r="T8" i="5"/>
  <c r="AC8" i="5"/>
  <c r="W8" i="5"/>
  <c r="AN8" i="5"/>
  <c r="AY8" i="5"/>
  <c r="BB8" i="5"/>
  <c r="BL8" i="5"/>
  <c r="R8" i="5"/>
  <c r="AQ8" i="5"/>
  <c r="BS8" i="5"/>
  <c r="Q8" i="5"/>
  <c r="BI8" i="5"/>
  <c r="BR8" i="5"/>
  <c r="P8" i="5"/>
  <c r="AD8" i="5"/>
  <c r="AA8" i="5"/>
  <c r="AV8" i="5"/>
  <c r="BM8" i="5"/>
  <c r="BC8" i="5"/>
  <c r="BD8" i="5"/>
  <c r="AB8" i="5"/>
  <c r="AF8" i="5"/>
  <c r="BH8" i="5"/>
  <c r="V8" i="5"/>
  <c r="AP8" i="5"/>
  <c r="AO8" i="5"/>
  <c r="S8" i="5"/>
  <c r="BG8" i="5"/>
  <c r="BA8" i="5"/>
  <c r="BF8" i="5"/>
  <c r="AI8" i="5"/>
  <c r="AM8" i="5"/>
  <c r="AH8" i="5"/>
  <c r="AL8" i="5"/>
  <c r="AE8" i="5"/>
  <c r="AJ8" i="5"/>
  <c r="X8" i="5"/>
  <c r="BU8" i="5"/>
  <c r="N9" i="5"/>
  <c r="Y8" i="5"/>
  <c r="I7" i="5"/>
  <c r="I52" i="5"/>
  <c r="J7" i="5"/>
  <c r="J52" i="5"/>
  <c r="H7" i="5"/>
  <c r="H52" i="5"/>
  <c r="K7" i="5"/>
  <c r="K52" i="5"/>
  <c r="L7" i="5"/>
  <c r="L52" i="5"/>
  <c r="M7" i="5"/>
  <c r="M52" i="5"/>
  <c r="D52" i="5"/>
  <c r="E52" i="5"/>
  <c r="M17" i="3"/>
  <c r="N16" i="3"/>
  <c r="M8" i="5"/>
  <c r="M53" i="5"/>
  <c r="N17" i="3"/>
  <c r="M18" i="3"/>
  <c r="K8" i="5"/>
  <c r="K53" i="5"/>
  <c r="H8" i="5"/>
  <c r="H53" i="5"/>
  <c r="I8" i="5"/>
  <c r="I53" i="5"/>
  <c r="J8" i="5"/>
  <c r="J53" i="5"/>
  <c r="L8" i="5"/>
  <c r="L53" i="5"/>
  <c r="D53" i="5"/>
  <c r="E53" i="5"/>
  <c r="AO9" i="5"/>
  <c r="BH9" i="5"/>
  <c r="AB9" i="5"/>
  <c r="AF9" i="5"/>
  <c r="BM9" i="5"/>
  <c r="T9" i="5"/>
  <c r="Y9" i="5"/>
  <c r="BU9" i="5"/>
  <c r="O9" i="5"/>
  <c r="AT9" i="5"/>
  <c r="AS9" i="5"/>
  <c r="AI9" i="5"/>
  <c r="N54" i="5"/>
  <c r="C54" i="5"/>
  <c r="BD9" i="5"/>
  <c r="AM9" i="5"/>
  <c r="BE9" i="5"/>
  <c r="Z9" i="5"/>
  <c r="BJ9" i="5"/>
  <c r="AV9" i="5"/>
  <c r="AH9" i="5"/>
  <c r="AA9" i="5"/>
  <c r="AZ9" i="5"/>
  <c r="P9" i="5"/>
  <c r="BV9" i="5"/>
  <c r="AN9" i="5"/>
  <c r="AK9" i="5"/>
  <c r="BT9" i="5"/>
  <c r="BL9" i="5"/>
  <c r="BG9" i="5"/>
  <c r="AD9" i="5"/>
  <c r="AW9" i="5"/>
  <c r="BB9" i="5"/>
  <c r="AX9" i="5"/>
  <c r="AP9" i="5"/>
  <c r="BN9" i="5"/>
  <c r="AR9" i="5"/>
  <c r="S9" i="5"/>
  <c r="W9" i="5"/>
  <c r="BA9" i="5"/>
  <c r="BR9" i="5"/>
  <c r="R9" i="5"/>
  <c r="U9" i="5"/>
  <c r="AC9" i="5"/>
  <c r="X9" i="5"/>
  <c r="AE9" i="5"/>
  <c r="V9" i="5"/>
  <c r="AJ9" i="5"/>
  <c r="BQ9" i="5"/>
  <c r="BF9" i="5"/>
  <c r="BP9" i="5"/>
  <c r="N10" i="5"/>
  <c r="AY9" i="5"/>
  <c r="AU9" i="5"/>
  <c r="AL9" i="5"/>
  <c r="BO9" i="5"/>
  <c r="BC9" i="5"/>
  <c r="AG9" i="5"/>
  <c r="AQ9" i="5"/>
  <c r="BK9" i="5"/>
  <c r="BI9" i="5"/>
  <c r="BS9" i="5"/>
  <c r="Q9" i="5"/>
  <c r="K9" i="5"/>
  <c r="K54" i="5"/>
  <c r="L9" i="5"/>
  <c r="L54" i="5"/>
  <c r="H9" i="5"/>
  <c r="H54" i="5"/>
  <c r="I9" i="5"/>
  <c r="I54" i="5"/>
  <c r="J9" i="5"/>
  <c r="J54" i="5"/>
  <c r="M9" i="5"/>
  <c r="M54" i="5"/>
  <c r="D54" i="5"/>
  <c r="E54" i="5"/>
  <c r="AQ10" i="5"/>
  <c r="BJ10" i="5"/>
  <c r="BC10" i="5"/>
  <c r="AA10" i="5"/>
  <c r="BO10" i="5"/>
  <c r="AS10" i="5"/>
  <c r="AF10" i="5"/>
  <c r="BD10" i="5"/>
  <c r="T10" i="5"/>
  <c r="BG10" i="5"/>
  <c r="N55" i="5"/>
  <c r="C55" i="5"/>
  <c r="AX10" i="5"/>
  <c r="AL10" i="5"/>
  <c r="AT10" i="5"/>
  <c r="AC10" i="5"/>
  <c r="AM10" i="5"/>
  <c r="BP10" i="5"/>
  <c r="AU10" i="5"/>
  <c r="BS10" i="5"/>
  <c r="BK10" i="5"/>
  <c r="AG10" i="5"/>
  <c r="X10" i="5"/>
  <c r="Y10" i="5"/>
  <c r="P10" i="5"/>
  <c r="BI10" i="5"/>
  <c r="W10" i="5"/>
  <c r="AD10" i="5"/>
  <c r="AN10" i="5"/>
  <c r="BU10" i="5"/>
  <c r="BL10" i="5"/>
  <c r="BF10" i="5"/>
  <c r="Z10" i="5"/>
  <c r="BB10" i="5"/>
  <c r="Q10" i="5"/>
  <c r="AI10" i="5"/>
  <c r="BV10" i="5"/>
  <c r="N11" i="5"/>
  <c r="AO10" i="5"/>
  <c r="V10" i="5"/>
  <c r="BA10" i="5"/>
  <c r="BQ10" i="5"/>
  <c r="AV10" i="5"/>
  <c r="AR10" i="5"/>
  <c r="AH10" i="5"/>
  <c r="BM10" i="5"/>
  <c r="BH10" i="5"/>
  <c r="AK10" i="5"/>
  <c r="BE10" i="5"/>
  <c r="O10" i="5"/>
  <c r="AY10" i="5"/>
  <c r="AB10" i="5"/>
  <c r="BT10" i="5"/>
  <c r="BR10" i="5"/>
  <c r="AZ10" i="5"/>
  <c r="AE10" i="5"/>
  <c r="U10" i="5"/>
  <c r="AW10" i="5"/>
  <c r="S10" i="5"/>
  <c r="L10" i="5"/>
  <c r="L55" i="5"/>
  <c r="R10" i="5"/>
  <c r="AJ10" i="5"/>
  <c r="AP10" i="5"/>
  <c r="BN10" i="5"/>
  <c r="N18" i="3"/>
  <c r="M19" i="3"/>
  <c r="M20" i="3"/>
  <c r="N19" i="3"/>
  <c r="K10" i="5"/>
  <c r="K55" i="5"/>
  <c r="J10" i="5"/>
  <c r="J55" i="5"/>
  <c r="H10" i="5"/>
  <c r="H55" i="5"/>
  <c r="I10" i="5"/>
  <c r="I55" i="5"/>
  <c r="M10" i="5"/>
  <c r="M55" i="5"/>
  <c r="D55" i="5"/>
  <c r="E55" i="5"/>
  <c r="AG11" i="5"/>
  <c r="BK11" i="5"/>
  <c r="AX11" i="5"/>
  <c r="BR11" i="5"/>
  <c r="AZ11" i="5"/>
  <c r="S11" i="5"/>
  <c r="BP11" i="5"/>
  <c r="AH11" i="5"/>
  <c r="AC11" i="5"/>
  <c r="BO11" i="5"/>
  <c r="V11" i="5"/>
  <c r="BH11" i="5"/>
  <c r="BJ11" i="5"/>
  <c r="AY11" i="5"/>
  <c r="AU11" i="5"/>
  <c r="AI11" i="5"/>
  <c r="AB11" i="5"/>
  <c r="AP11" i="5"/>
  <c r="AQ11" i="5"/>
  <c r="BE11" i="5"/>
  <c r="BB11" i="5"/>
  <c r="BQ11" i="5"/>
  <c r="Z11" i="5"/>
  <c r="AJ11" i="5"/>
  <c r="AE11" i="5"/>
  <c r="AT11" i="5"/>
  <c r="P11" i="5"/>
  <c r="BC11" i="5"/>
  <c r="O11" i="5"/>
  <c r="BM11" i="5"/>
  <c r="BF11" i="5"/>
  <c r="AK11" i="5"/>
  <c r="AD11" i="5"/>
  <c r="U11" i="5"/>
  <c r="BT11" i="5"/>
  <c r="BG11" i="5"/>
  <c r="BD11" i="5"/>
  <c r="AV11" i="5"/>
  <c r="X11" i="5"/>
  <c r="AL11" i="5"/>
  <c r="N12" i="5"/>
  <c r="Y11" i="5"/>
  <c r="BV11" i="5"/>
  <c r="W11" i="5"/>
  <c r="BU11" i="5"/>
  <c r="R11" i="5"/>
  <c r="BA11" i="5"/>
  <c r="AF11" i="5"/>
  <c r="AN11" i="5"/>
  <c r="Q11" i="5"/>
  <c r="T11" i="5"/>
  <c r="BS11" i="5"/>
  <c r="AM11" i="5"/>
  <c r="BL11" i="5"/>
  <c r="AR11" i="5"/>
  <c r="AS11" i="5"/>
  <c r="AW11" i="5"/>
  <c r="AO11" i="5"/>
  <c r="AA11" i="5"/>
  <c r="BN11" i="5"/>
  <c r="N56" i="5"/>
  <c r="C56" i="5"/>
  <c r="BI11" i="5"/>
  <c r="BQ12" i="5"/>
  <c r="AG12" i="5"/>
  <c r="AJ12" i="5"/>
  <c r="AA12" i="5"/>
  <c r="V12" i="5"/>
  <c r="BF12" i="5"/>
  <c r="BB12" i="5"/>
  <c r="AV12" i="5"/>
  <c r="BL12" i="5"/>
  <c r="AL12" i="5"/>
  <c r="AE12" i="5"/>
  <c r="BT12" i="5"/>
  <c r="AO12" i="5"/>
  <c r="BA12" i="5"/>
  <c r="BD12" i="5"/>
  <c r="AQ12" i="5"/>
  <c r="N13" i="5"/>
  <c r="T12" i="5"/>
  <c r="U12" i="5"/>
  <c r="AM12" i="5"/>
  <c r="N57" i="5"/>
  <c r="C57" i="5"/>
  <c r="BV12" i="5"/>
  <c r="BK12" i="5"/>
  <c r="AI12" i="5"/>
  <c r="BN12" i="5"/>
  <c r="Q12" i="5"/>
  <c r="W12" i="5"/>
  <c r="BM12" i="5"/>
  <c r="AU12" i="5"/>
  <c r="BI12" i="5"/>
  <c r="AF12" i="5"/>
  <c r="BP12" i="5"/>
  <c r="P12" i="5"/>
  <c r="AB12" i="5"/>
  <c r="R12" i="5"/>
  <c r="BG12" i="5"/>
  <c r="BR12" i="5"/>
  <c r="BU12" i="5"/>
  <c r="AH12" i="5"/>
  <c r="Z12" i="5"/>
  <c r="AY12" i="5"/>
  <c r="BS12" i="5"/>
  <c r="S12" i="5"/>
  <c r="AS12" i="5"/>
  <c r="BE12" i="5"/>
  <c r="AT12" i="5"/>
  <c r="O12" i="5"/>
  <c r="H12" i="5"/>
  <c r="H57" i="5"/>
  <c r="AP12" i="5"/>
  <c r="AN12" i="5"/>
  <c r="AK12" i="5"/>
  <c r="AX12" i="5"/>
  <c r="Y12" i="5"/>
  <c r="BH12" i="5"/>
  <c r="AC12" i="5"/>
  <c r="BO12" i="5"/>
  <c r="BJ12" i="5"/>
  <c r="X12" i="5"/>
  <c r="AD12" i="5"/>
  <c r="AZ12" i="5"/>
  <c r="BC12" i="5"/>
  <c r="AR12" i="5"/>
  <c r="AW12" i="5"/>
  <c r="H11" i="5"/>
  <c r="H56" i="5"/>
  <c r="I11" i="5"/>
  <c r="I56" i="5"/>
  <c r="J11" i="5"/>
  <c r="J56" i="5"/>
  <c r="K11" i="5"/>
  <c r="K56" i="5"/>
  <c r="L11" i="5"/>
  <c r="L56" i="5"/>
  <c r="M11" i="5"/>
  <c r="M56" i="5"/>
  <c r="D56" i="5"/>
  <c r="E56" i="5"/>
  <c r="M21" i="3"/>
  <c r="N20" i="3"/>
  <c r="J12" i="5"/>
  <c r="J57" i="5"/>
  <c r="M12" i="5"/>
  <c r="M57" i="5"/>
  <c r="I12" i="5"/>
  <c r="I57" i="5"/>
  <c r="K12" i="5"/>
  <c r="K57" i="5"/>
  <c r="L12" i="5"/>
  <c r="L57" i="5"/>
  <c r="D57" i="5"/>
  <c r="E57" i="5"/>
  <c r="BQ13" i="5"/>
  <c r="O13" i="5"/>
  <c r="AR13" i="5"/>
  <c r="AC13" i="5"/>
  <c r="V13" i="5"/>
  <c r="AM13" i="5"/>
  <c r="BP13" i="5"/>
  <c r="BB13" i="5"/>
  <c r="AT13" i="5"/>
  <c r="BK13" i="5"/>
  <c r="N58" i="5"/>
  <c r="C58" i="5"/>
  <c r="BI13" i="5"/>
  <c r="BR13" i="5"/>
  <c r="AO13" i="5"/>
  <c r="BN13" i="5"/>
  <c r="AL13" i="5"/>
  <c r="W13" i="5"/>
  <c r="AN13" i="5"/>
  <c r="AY13" i="5"/>
  <c r="BF13" i="5"/>
  <c r="AU13" i="5"/>
  <c r="BL13" i="5"/>
  <c r="AB13" i="5"/>
  <c r="AK13" i="5"/>
  <c r="BS13" i="5"/>
  <c r="Q13" i="5"/>
  <c r="N14" i="5"/>
  <c r="P13" i="5"/>
  <c r="AD13" i="5"/>
  <c r="AH13" i="5"/>
  <c r="BV13" i="5"/>
  <c r="AV13" i="5"/>
  <c r="BM13" i="5"/>
  <c r="BC13" i="5"/>
  <c r="AE13" i="5"/>
  <c r="BT13" i="5"/>
  <c r="R13" i="5"/>
  <c r="AF13" i="5"/>
  <c r="BH13" i="5"/>
  <c r="Y13" i="5"/>
  <c r="AP13" i="5"/>
  <c r="BA13" i="5"/>
  <c r="BJ13" i="5"/>
  <c r="AG13" i="5"/>
  <c r="AZ13" i="5"/>
  <c r="AI13" i="5"/>
  <c r="AS13" i="5"/>
  <c r="BG13" i="5"/>
  <c r="AJ13" i="5"/>
  <c r="BE13" i="5"/>
  <c r="T13" i="5"/>
  <c r="AA13" i="5"/>
  <c r="U13" i="5"/>
  <c r="BD13" i="5"/>
  <c r="BU13" i="5"/>
  <c r="Z13" i="5"/>
  <c r="AX13" i="5"/>
  <c r="X13" i="5"/>
  <c r="AW13" i="5"/>
  <c r="S13" i="5"/>
  <c r="AQ13" i="5"/>
  <c r="BO13" i="5"/>
  <c r="M22" i="3"/>
  <c r="N21" i="3"/>
  <c r="N22" i="3"/>
  <c r="M23" i="3"/>
  <c r="M13" i="5"/>
  <c r="M58" i="5"/>
  <c r="AO14" i="5"/>
  <c r="BG14" i="5"/>
  <c r="AA14" i="5"/>
  <c r="BV14" i="5"/>
  <c r="BM14" i="5"/>
  <c r="AJ14" i="5"/>
  <c r="AZ14" i="5"/>
  <c r="N59" i="5"/>
  <c r="C59" i="5"/>
  <c r="BL14" i="5"/>
  <c r="BF14" i="5"/>
  <c r="BU14" i="5"/>
  <c r="AS14" i="5"/>
  <c r="V14" i="5"/>
  <c r="BS14" i="5"/>
  <c r="AX14" i="5"/>
  <c r="AP14" i="5"/>
  <c r="BN14" i="5"/>
  <c r="BI14" i="5"/>
  <c r="AE14" i="5"/>
  <c r="AF14" i="5"/>
  <c r="S14" i="5"/>
  <c r="AL14" i="5"/>
  <c r="BD14" i="5"/>
  <c r="R14" i="5"/>
  <c r="BH14" i="5"/>
  <c r="AC14" i="5"/>
  <c r="AB14" i="5"/>
  <c r="AW14" i="5"/>
  <c r="AY14" i="5"/>
  <c r="X14" i="5"/>
  <c r="BA14" i="5"/>
  <c r="T14" i="5"/>
  <c r="BQ14" i="5"/>
  <c r="AU14" i="5"/>
  <c r="O14" i="5"/>
  <c r="AR14" i="5"/>
  <c r="AT14" i="5"/>
  <c r="BT14" i="5"/>
  <c r="BR14" i="5"/>
  <c r="AQ14" i="5"/>
  <c r="BJ14" i="5"/>
  <c r="N15" i="5"/>
  <c r="BO14" i="5"/>
  <c r="BK14" i="5"/>
  <c r="Q14" i="5"/>
  <c r="AK14" i="5"/>
  <c r="AV14" i="5"/>
  <c r="Y14" i="5"/>
  <c r="W14" i="5"/>
  <c r="AI14" i="5"/>
  <c r="AD14" i="5"/>
  <c r="BC14" i="5"/>
  <c r="Z14" i="5"/>
  <c r="BB14" i="5"/>
  <c r="P14" i="5"/>
  <c r="AN14" i="5"/>
  <c r="AM14" i="5"/>
  <c r="U14" i="5"/>
  <c r="AG14" i="5"/>
  <c r="BE14" i="5"/>
  <c r="AH14" i="5"/>
  <c r="BP14" i="5"/>
  <c r="J13" i="5"/>
  <c r="J58" i="5"/>
  <c r="H13" i="5"/>
  <c r="H58" i="5"/>
  <c r="I13" i="5"/>
  <c r="I58" i="5"/>
  <c r="K13" i="5"/>
  <c r="K58" i="5"/>
  <c r="L13" i="5"/>
  <c r="L58" i="5"/>
  <c r="D58" i="5"/>
  <c r="E58" i="5"/>
  <c r="J14" i="5"/>
  <c r="J59" i="5"/>
  <c r="L14" i="5"/>
  <c r="L59" i="5"/>
  <c r="M14" i="5"/>
  <c r="M59" i="5"/>
  <c r="K14" i="5"/>
  <c r="K59" i="5"/>
  <c r="I14" i="5"/>
  <c r="I59" i="5"/>
  <c r="H14" i="5"/>
  <c r="H59" i="5"/>
  <c r="D59" i="5"/>
  <c r="E59" i="5"/>
  <c r="M24" i="3"/>
  <c r="N23" i="3"/>
  <c r="AG15" i="5"/>
  <c r="P15" i="5"/>
  <c r="BV15" i="5"/>
  <c r="AP15" i="5"/>
  <c r="AZ15" i="5"/>
  <c r="AQ15" i="5"/>
  <c r="AR15" i="5"/>
  <c r="AH15" i="5"/>
  <c r="AC15" i="5"/>
  <c r="T15" i="5"/>
  <c r="BQ15" i="5"/>
  <c r="AY15" i="5"/>
  <c r="BM15" i="5"/>
  <c r="W15" i="5"/>
  <c r="BO15" i="5"/>
  <c r="Z15" i="5"/>
  <c r="AI15" i="5"/>
  <c r="AB15" i="5"/>
  <c r="BN15" i="5"/>
  <c r="S15" i="5"/>
  <c r="BE15" i="5"/>
  <c r="BB15" i="5"/>
  <c r="V15" i="5"/>
  <c r="BU15" i="5"/>
  <c r="AJ15" i="5"/>
  <c r="AE15" i="5"/>
  <c r="BR15" i="5"/>
  <c r="Q15" i="5"/>
  <c r="R15" i="5"/>
  <c r="BF15" i="5"/>
  <c r="BH15" i="5"/>
  <c r="BJ15" i="5"/>
  <c r="AK15" i="5"/>
  <c r="AD15" i="5"/>
  <c r="AS15" i="5"/>
  <c r="AV15" i="5"/>
  <c r="BG15" i="5"/>
  <c r="BD15" i="5"/>
  <c r="BT15" i="5"/>
  <c r="Y15" i="5"/>
  <c r="AL15" i="5"/>
  <c r="N16" i="5"/>
  <c r="AW15" i="5"/>
  <c r="BK15" i="5"/>
  <c r="BA15" i="5"/>
  <c r="BC15" i="5"/>
  <c r="AM15" i="5"/>
  <c r="AF15" i="5"/>
  <c r="BL15" i="5"/>
  <c r="AO15" i="5"/>
  <c r="BP15" i="5"/>
  <c r="X15" i="5"/>
  <c r="O15" i="5"/>
  <c r="AN15" i="5"/>
  <c r="AU15" i="5"/>
  <c r="AT15" i="5"/>
  <c r="U15" i="5"/>
  <c r="AX15" i="5"/>
  <c r="BS15" i="5"/>
  <c r="AA15" i="5"/>
  <c r="N60" i="5"/>
  <c r="C60" i="5"/>
  <c r="BI15" i="5"/>
  <c r="BR16" i="5"/>
  <c r="AX16" i="5"/>
  <c r="N17" i="5"/>
  <c r="AA16" i="5"/>
  <c r="W16" i="5"/>
  <c r="BV16" i="5"/>
  <c r="P16" i="5"/>
  <c r="AY16" i="5"/>
  <c r="AU16" i="5"/>
  <c r="O16" i="5"/>
  <c r="AO16" i="5"/>
  <c r="Y16" i="5"/>
  <c r="AH16" i="5"/>
  <c r="BN16" i="5"/>
  <c r="AZ16" i="5"/>
  <c r="X16" i="5"/>
  <c r="AN16" i="5"/>
  <c r="T16" i="5"/>
  <c r="AC16" i="5"/>
  <c r="AV16" i="5"/>
  <c r="Q16" i="5"/>
  <c r="BJ16" i="5"/>
  <c r="BA16" i="5"/>
  <c r="BT16" i="5"/>
  <c r="BM16" i="5"/>
  <c r="BH16" i="5"/>
  <c r="AP16" i="5"/>
  <c r="AG16" i="5"/>
  <c r="AT16" i="5"/>
  <c r="AB16" i="5"/>
  <c r="BB16" i="5"/>
  <c r="AW16" i="5"/>
  <c r="S16" i="5"/>
  <c r="AM16" i="5"/>
  <c r="AE16" i="5"/>
  <c r="BU16" i="5"/>
  <c r="BO16" i="5"/>
  <c r="R16" i="5"/>
  <c r="BC16" i="5"/>
  <c r="BE16" i="5"/>
  <c r="AF16" i="5"/>
  <c r="AR16" i="5"/>
  <c r="BD16" i="5"/>
  <c r="BL16" i="5"/>
  <c r="Z16" i="5"/>
  <c r="BK16" i="5"/>
  <c r="AQ16" i="5"/>
  <c r="AI16" i="5"/>
  <c r="AD16" i="5"/>
  <c r="BS16" i="5"/>
  <c r="AS16" i="5"/>
  <c r="BQ16" i="5"/>
  <c r="V16" i="5"/>
  <c r="U16" i="5"/>
  <c r="BG16" i="5"/>
  <c r="AJ16" i="5"/>
  <c r="BI16" i="5"/>
  <c r="N61" i="5"/>
  <c r="C61" i="5"/>
  <c r="BF16" i="5"/>
  <c r="AK16" i="5"/>
  <c r="AL16" i="5"/>
  <c r="BP16" i="5"/>
  <c r="M15" i="5"/>
  <c r="M60" i="5"/>
  <c r="I15" i="5"/>
  <c r="I60" i="5"/>
  <c r="H15" i="5"/>
  <c r="H60" i="5"/>
  <c r="J15" i="5"/>
  <c r="J60" i="5"/>
  <c r="K15" i="5"/>
  <c r="K60" i="5"/>
  <c r="L15" i="5"/>
  <c r="L60" i="5"/>
  <c r="D60" i="5"/>
  <c r="E60" i="5"/>
  <c r="N24" i="3"/>
  <c r="M25" i="3"/>
  <c r="M26" i="3"/>
  <c r="N25" i="3"/>
  <c r="I16" i="5"/>
  <c r="I61" i="5"/>
  <c r="BM17" i="5"/>
  <c r="BT17" i="5"/>
  <c r="BG17" i="5"/>
  <c r="AB17" i="5"/>
  <c r="R17" i="5"/>
  <c r="AE17" i="5"/>
  <c r="BB17" i="5"/>
  <c r="AS17" i="5"/>
  <c r="Q17" i="5"/>
  <c r="AU17" i="5"/>
  <c r="AX17" i="5"/>
  <c r="X17" i="5"/>
  <c r="AL17" i="5"/>
  <c r="BQ17" i="5"/>
  <c r="AK17" i="5"/>
  <c r="AO17" i="5"/>
  <c r="S17" i="5"/>
  <c r="BD17" i="5"/>
  <c r="N18" i="5"/>
  <c r="BJ17" i="5"/>
  <c r="AQ17" i="5"/>
  <c r="U17" i="5"/>
  <c r="N62" i="5"/>
  <c r="C62" i="5"/>
  <c r="BU17" i="5"/>
  <c r="AP17" i="5"/>
  <c r="BI17" i="5"/>
  <c r="AW17" i="5"/>
  <c r="AH17" i="5"/>
  <c r="W17" i="5"/>
  <c r="P17" i="5"/>
  <c r="BR17" i="5"/>
  <c r="O17" i="5"/>
  <c r="AR17" i="5"/>
  <c r="AI17" i="5"/>
  <c r="BF17" i="5"/>
  <c r="AM17" i="5"/>
  <c r="BP17" i="5"/>
  <c r="BS17" i="5"/>
  <c r="AG17" i="5"/>
  <c r="BO17" i="5"/>
  <c r="AY17" i="5"/>
  <c r="AV17" i="5"/>
  <c r="BN17" i="5"/>
  <c r="T17" i="5"/>
  <c r="BE17" i="5"/>
  <c r="BV17" i="5"/>
  <c r="V17" i="5"/>
  <c r="AZ17" i="5"/>
  <c r="AA17" i="5"/>
  <c r="AT17" i="5"/>
  <c r="Y17" i="5"/>
  <c r="BC17" i="5"/>
  <c r="AD17" i="5"/>
  <c r="BH17" i="5"/>
  <c r="AF17" i="5"/>
  <c r="BA17" i="5"/>
  <c r="AC17" i="5"/>
  <c r="AJ17" i="5"/>
  <c r="AN17" i="5"/>
  <c r="BL17" i="5"/>
  <c r="BK17" i="5"/>
  <c r="Z17" i="5"/>
  <c r="K16" i="5"/>
  <c r="K61" i="5"/>
  <c r="M16" i="5"/>
  <c r="M61" i="5"/>
  <c r="H16" i="5"/>
  <c r="H61" i="5"/>
  <c r="J16" i="5"/>
  <c r="J61" i="5"/>
  <c r="L16" i="5"/>
  <c r="L61" i="5"/>
  <c r="D61" i="5"/>
  <c r="E61" i="5"/>
  <c r="L17" i="5"/>
  <c r="L62" i="5"/>
  <c r="J17" i="5"/>
  <c r="J62" i="5"/>
  <c r="K17" i="5"/>
  <c r="K62" i="5"/>
  <c r="M17" i="5"/>
  <c r="M62" i="5"/>
  <c r="H17" i="5"/>
  <c r="H62" i="5"/>
  <c r="I17" i="5"/>
  <c r="I62" i="5"/>
  <c r="D62" i="5"/>
  <c r="E62" i="5"/>
  <c r="BH18" i="5"/>
  <c r="BV18" i="5"/>
  <c r="BK18" i="5"/>
  <c r="AX18" i="5"/>
  <c r="AK18" i="5"/>
  <c r="N19" i="5"/>
  <c r="AZ18" i="5"/>
  <c r="AA18" i="5"/>
  <c r="BI18" i="5"/>
  <c r="N63" i="5"/>
  <c r="C63" i="5"/>
  <c r="AF18" i="5"/>
  <c r="U18" i="5"/>
  <c r="X18" i="5"/>
  <c r="AR18" i="5"/>
  <c r="AP18" i="5"/>
  <c r="AN18" i="5"/>
  <c r="BJ18" i="5"/>
  <c r="AM18" i="5"/>
  <c r="AE18" i="5"/>
  <c r="P18" i="5"/>
  <c r="O18" i="5"/>
  <c r="BQ18" i="5"/>
  <c r="Z18" i="5"/>
  <c r="BC18" i="5"/>
  <c r="AS18" i="5"/>
  <c r="AU18" i="5"/>
  <c r="BT18" i="5"/>
  <c r="AV18" i="5"/>
  <c r="BP18" i="5"/>
  <c r="BS18" i="5"/>
  <c r="BD18" i="5"/>
  <c r="BR18" i="5"/>
  <c r="W18" i="5"/>
  <c r="AO18" i="5"/>
  <c r="AG18" i="5"/>
  <c r="AC18" i="5"/>
  <c r="BA18" i="5"/>
  <c r="AD18" i="5"/>
  <c r="BE18" i="5"/>
  <c r="BM18" i="5"/>
  <c r="AB18" i="5"/>
  <c r="AY18" i="5"/>
  <c r="Q18" i="5"/>
  <c r="T18" i="5"/>
  <c r="BN18" i="5"/>
  <c r="BL18" i="5"/>
  <c r="V18" i="5"/>
  <c r="BO18" i="5"/>
  <c r="Y18" i="5"/>
  <c r="AT18" i="5"/>
  <c r="BF18" i="5"/>
  <c r="AI18" i="5"/>
  <c r="BG18" i="5"/>
  <c r="AH18" i="5"/>
  <c r="BB18" i="5"/>
  <c r="S18" i="5"/>
  <c r="AW18" i="5"/>
  <c r="AJ18" i="5"/>
  <c r="AL18" i="5"/>
  <c r="AQ18" i="5"/>
  <c r="BU18" i="5"/>
  <c r="R18" i="5"/>
  <c r="K18" i="5"/>
  <c r="K63" i="5"/>
  <c r="N26" i="3"/>
  <c r="M27" i="3"/>
  <c r="H18" i="5"/>
  <c r="H63" i="5"/>
  <c r="L18" i="5"/>
  <c r="L63" i="5"/>
  <c r="M18" i="5"/>
  <c r="M63" i="5"/>
  <c r="I18" i="5"/>
  <c r="I63" i="5"/>
  <c r="J18" i="5"/>
  <c r="J63" i="5"/>
  <c r="M28" i="3"/>
  <c r="N27" i="3"/>
  <c r="D63" i="5"/>
  <c r="E63" i="5"/>
  <c r="AA19" i="5"/>
  <c r="BF19" i="5"/>
  <c r="BN19" i="5"/>
  <c r="BP19" i="5"/>
  <c r="AY19" i="5"/>
  <c r="Q19" i="5"/>
  <c r="Y19" i="5"/>
  <c r="O19" i="5"/>
  <c r="BK19" i="5"/>
  <c r="BS19" i="5"/>
  <c r="R19" i="5"/>
  <c r="V19" i="5"/>
  <c r="AC19" i="5"/>
  <c r="BT19" i="5"/>
  <c r="AX19" i="5"/>
  <c r="AR19" i="5"/>
  <c r="BA19" i="5"/>
  <c r="AK19" i="5"/>
  <c r="AE19" i="5"/>
  <c r="BJ19" i="5"/>
  <c r="X19" i="5"/>
  <c r="AW19" i="5"/>
  <c r="BC19" i="5"/>
  <c r="U19" i="5"/>
  <c r="S19" i="5"/>
  <c r="AV19" i="5"/>
  <c r="AD19" i="5"/>
  <c r="BO19" i="5"/>
  <c r="AN19" i="5"/>
  <c r="BG19" i="5"/>
  <c r="BU19" i="5"/>
  <c r="BM19" i="5"/>
  <c r="W19" i="5"/>
  <c r="AF19" i="5"/>
  <c r="BV19" i="5"/>
  <c r="AZ19" i="5"/>
  <c r="BB19" i="5"/>
  <c r="BD19" i="5"/>
  <c r="N20" i="5"/>
  <c r="AG19" i="5"/>
  <c r="BQ19" i="5"/>
  <c r="AU19" i="5"/>
  <c r="BR19" i="5"/>
  <c r="AP19" i="5"/>
  <c r="Z19" i="5"/>
  <c r="P19" i="5"/>
  <c r="AT19" i="5"/>
  <c r="AO19" i="5"/>
  <c r="N64" i="5"/>
  <c r="C64" i="5"/>
  <c r="BE19" i="5"/>
  <c r="BL19" i="5"/>
  <c r="T19" i="5"/>
  <c r="AI19" i="5"/>
  <c r="AL19" i="5"/>
  <c r="AS19" i="5"/>
  <c r="BH19" i="5"/>
  <c r="AB19" i="5"/>
  <c r="AQ19" i="5"/>
  <c r="BI19" i="5"/>
  <c r="AM19" i="5"/>
  <c r="AH19" i="5"/>
  <c r="AJ19" i="5"/>
  <c r="BT20" i="5"/>
  <c r="AT20" i="5"/>
  <c r="X20" i="5"/>
  <c r="BQ20" i="5"/>
  <c r="BL20" i="5"/>
  <c r="BN20" i="5"/>
  <c r="W20" i="5"/>
  <c r="AC20" i="5"/>
  <c r="BI20" i="5"/>
  <c r="AV20" i="5"/>
  <c r="BG20" i="5"/>
  <c r="BD20" i="5"/>
  <c r="AH20" i="5"/>
  <c r="Y20" i="5"/>
  <c r="AJ20" i="5"/>
  <c r="Z20" i="5"/>
  <c r="BS20" i="5"/>
  <c r="AW20" i="5"/>
  <c r="BU20" i="5"/>
  <c r="BB20" i="5"/>
  <c r="BA20" i="5"/>
  <c r="AX20" i="5"/>
  <c r="AQ20" i="5"/>
  <c r="AK20" i="5"/>
  <c r="O20" i="5"/>
  <c r="AL20" i="5"/>
  <c r="AZ20" i="5"/>
  <c r="P20" i="5"/>
  <c r="R20" i="5"/>
  <c r="AP20" i="5"/>
  <c r="V20" i="5"/>
  <c r="AY20" i="5"/>
  <c r="AS20" i="5"/>
  <c r="BV20" i="5"/>
  <c r="BM20" i="5"/>
  <c r="N21" i="5"/>
  <c r="T20" i="5"/>
  <c r="AD20" i="5"/>
  <c r="AG20" i="5"/>
  <c r="BF20" i="5"/>
  <c r="BH20" i="5"/>
  <c r="AB20" i="5"/>
  <c r="AF20" i="5"/>
  <c r="N65" i="5"/>
  <c r="C65" i="5"/>
  <c r="BK20" i="5"/>
  <c r="Q20" i="5"/>
  <c r="AN20" i="5"/>
  <c r="AI20" i="5"/>
  <c r="AR20" i="5"/>
  <c r="AA20" i="5"/>
  <c r="AU20" i="5"/>
  <c r="BC20" i="5"/>
  <c r="BJ20" i="5"/>
  <c r="AO20" i="5"/>
  <c r="BP20" i="5"/>
  <c r="U20" i="5"/>
  <c r="BO20" i="5"/>
  <c r="AE20" i="5"/>
  <c r="BR20" i="5"/>
  <c r="BE20" i="5"/>
  <c r="AM20" i="5"/>
  <c r="S20" i="5"/>
  <c r="L20" i="5"/>
  <c r="L65" i="5"/>
  <c r="K19" i="5"/>
  <c r="K64" i="5"/>
  <c r="I19" i="5"/>
  <c r="I64" i="5"/>
  <c r="J19" i="5"/>
  <c r="J64" i="5"/>
  <c r="L19" i="5"/>
  <c r="L64" i="5"/>
  <c r="N28" i="3"/>
  <c r="M29" i="3"/>
  <c r="M19" i="5"/>
  <c r="M64" i="5"/>
  <c r="H19" i="5"/>
  <c r="H64" i="5"/>
  <c r="D64" i="5"/>
  <c r="E64" i="5"/>
  <c r="AO21" i="5"/>
  <c r="AK21" i="5"/>
  <c r="BS21" i="5"/>
  <c r="AH21" i="5"/>
  <c r="S21" i="5"/>
  <c r="BU21" i="5"/>
  <c r="BH21" i="5"/>
  <c r="X21" i="5"/>
  <c r="AQ21" i="5"/>
  <c r="AF21" i="5"/>
  <c r="BC21" i="5"/>
  <c r="AY21" i="5"/>
  <c r="AZ21" i="5"/>
  <c r="BO21" i="5"/>
  <c r="AI21" i="5"/>
  <c r="BN21" i="5"/>
  <c r="AA21" i="5"/>
  <c r="BR21" i="5"/>
  <c r="O21" i="5"/>
  <c r="AR21" i="5"/>
  <c r="BE21" i="5"/>
  <c r="BG21" i="5"/>
  <c r="AM21" i="5"/>
  <c r="BP21" i="5"/>
  <c r="V21" i="5"/>
  <c r="BB21" i="5"/>
  <c r="BK21" i="5"/>
  <c r="AW21" i="5"/>
  <c r="AB21" i="5"/>
  <c r="BJ21" i="5"/>
  <c r="AP21" i="5"/>
  <c r="T21" i="5"/>
  <c r="AU21" i="5"/>
  <c r="AL21" i="5"/>
  <c r="AN21" i="5"/>
  <c r="AG21" i="5"/>
  <c r="AJ21" i="5"/>
  <c r="N22" i="5"/>
  <c r="BL21" i="5"/>
  <c r="BQ21" i="5"/>
  <c r="BT21" i="5"/>
  <c r="AT21" i="5"/>
  <c r="N66" i="5"/>
  <c r="C66" i="5"/>
  <c r="Q21" i="5"/>
  <c r="AE21" i="5"/>
  <c r="AX21" i="5"/>
  <c r="AV21" i="5"/>
  <c r="P21" i="5"/>
  <c r="BM21" i="5"/>
  <c r="R21" i="5"/>
  <c r="U21" i="5"/>
  <c r="BF21" i="5"/>
  <c r="W21" i="5"/>
  <c r="BA21" i="5"/>
  <c r="BI21" i="5"/>
  <c r="Z21" i="5"/>
  <c r="BD21" i="5"/>
  <c r="AD21" i="5"/>
  <c r="Y21" i="5"/>
  <c r="AS21" i="5"/>
  <c r="AC21" i="5"/>
  <c r="BV21" i="5"/>
  <c r="I20" i="5"/>
  <c r="I65" i="5"/>
  <c r="N29" i="3"/>
  <c r="M30" i="3"/>
  <c r="J20" i="5"/>
  <c r="J65" i="5"/>
  <c r="M20" i="5"/>
  <c r="M65" i="5"/>
  <c r="K20" i="5"/>
  <c r="K65" i="5"/>
  <c r="H20" i="5"/>
  <c r="H65" i="5"/>
  <c r="D65" i="5"/>
  <c r="E65" i="5"/>
  <c r="K21" i="5"/>
  <c r="K66" i="5"/>
  <c r="AL22" i="5"/>
  <c r="AN22" i="5"/>
  <c r="AZ22" i="5"/>
  <c r="AB22" i="5"/>
  <c r="AT22" i="5"/>
  <c r="BB22" i="5"/>
  <c r="AU22" i="5"/>
  <c r="AG22" i="5"/>
  <c r="AO22" i="5"/>
  <c r="S22" i="5"/>
  <c r="AP22" i="5"/>
  <c r="BG22" i="5"/>
  <c r="BP22" i="5"/>
  <c r="BU22" i="5"/>
  <c r="AE22" i="5"/>
  <c r="BM22" i="5"/>
  <c r="P22" i="5"/>
  <c r="X22" i="5"/>
  <c r="Z22" i="5"/>
  <c r="BF22" i="5"/>
  <c r="BN22" i="5"/>
  <c r="BV22" i="5"/>
  <c r="AM22" i="5"/>
  <c r="AI22" i="5"/>
  <c r="Y22" i="5"/>
  <c r="N23" i="5"/>
  <c r="W22" i="5"/>
  <c r="BC22" i="5"/>
  <c r="BI22" i="5"/>
  <c r="BE22" i="5"/>
  <c r="BK22" i="5"/>
  <c r="AH22" i="5"/>
  <c r="AD22" i="5"/>
  <c r="AR22" i="5"/>
  <c r="V22" i="5"/>
  <c r="BH22" i="5"/>
  <c r="AX22" i="5"/>
  <c r="BQ22" i="5"/>
  <c r="BO22" i="5"/>
  <c r="AK22" i="5"/>
  <c r="O22" i="5"/>
  <c r="BL22" i="5"/>
  <c r="R22" i="5"/>
  <c r="N67" i="5"/>
  <c r="C67" i="5"/>
  <c r="AS22" i="5"/>
  <c r="BS22" i="5"/>
  <c r="BT22" i="5"/>
  <c r="Q22" i="5"/>
  <c r="BD22" i="5"/>
  <c r="AA22" i="5"/>
  <c r="AY22" i="5"/>
  <c r="AJ22" i="5"/>
  <c r="BJ22" i="5"/>
  <c r="U22" i="5"/>
  <c r="T22" i="5"/>
  <c r="BR22" i="5"/>
  <c r="AC22" i="5"/>
  <c r="BA22" i="5"/>
  <c r="AF22" i="5"/>
  <c r="AW22" i="5"/>
  <c r="AV22" i="5"/>
  <c r="AQ22" i="5"/>
  <c r="N30" i="3"/>
  <c r="M31" i="3"/>
  <c r="L21" i="5"/>
  <c r="L66" i="5"/>
  <c r="I21" i="5"/>
  <c r="I66" i="5"/>
  <c r="J21" i="5"/>
  <c r="J66" i="5"/>
  <c r="M21" i="5"/>
  <c r="M66" i="5"/>
  <c r="H21" i="5"/>
  <c r="H66" i="5"/>
  <c r="D66" i="5"/>
  <c r="E66" i="5"/>
  <c r="M22" i="5"/>
  <c r="M67" i="5"/>
  <c r="K22" i="5"/>
  <c r="K67" i="5"/>
  <c r="AH23" i="5"/>
  <c r="AP23" i="5"/>
  <c r="S23" i="5"/>
  <c r="AA23" i="5"/>
  <c r="BL23" i="5"/>
  <c r="BT23" i="5"/>
  <c r="BV23" i="5"/>
  <c r="AY23" i="5"/>
  <c r="W23" i="5"/>
  <c r="AK23" i="5"/>
  <c r="P23" i="5"/>
  <c r="BG23" i="5"/>
  <c r="BU23" i="5"/>
  <c r="BK23" i="5"/>
  <c r="AZ23" i="5"/>
  <c r="R23" i="5"/>
  <c r="Z23" i="5"/>
  <c r="BI23" i="5"/>
  <c r="AC23" i="5"/>
  <c r="AV23" i="5"/>
  <c r="BJ23" i="5"/>
  <c r="O23" i="5"/>
  <c r="BA23" i="5"/>
  <c r="AQ23" i="5"/>
  <c r="BE23" i="5"/>
  <c r="BR23" i="5"/>
  <c r="BO23" i="5"/>
  <c r="AT23" i="5"/>
  <c r="BQ23" i="5"/>
  <c r="T23" i="5"/>
  <c r="BB23" i="5"/>
  <c r="AL23" i="5"/>
  <c r="AO23" i="5"/>
  <c r="AR23" i="5"/>
  <c r="AE23" i="5"/>
  <c r="BP23" i="5"/>
  <c r="AJ23" i="5"/>
  <c r="U23" i="5"/>
  <c r="BC23" i="5"/>
  <c r="AG23" i="5"/>
  <c r="Y23" i="5"/>
  <c r="BN23" i="5"/>
  <c r="BS23" i="5"/>
  <c r="BH23" i="5"/>
  <c r="AU23" i="5"/>
  <c r="AX23" i="5"/>
  <c r="BM23" i="5"/>
  <c r="AW23" i="5"/>
  <c r="AB23" i="5"/>
  <c r="AF23" i="5"/>
  <c r="BD23" i="5"/>
  <c r="N24" i="5"/>
  <c r="AM23" i="5"/>
  <c r="AD23" i="5"/>
  <c r="V23" i="5"/>
  <c r="BF23" i="5"/>
  <c r="Q23" i="5"/>
  <c r="AI23" i="5"/>
  <c r="J23" i="5"/>
  <c r="J68" i="5"/>
  <c r="N68" i="5"/>
  <c r="C68" i="5"/>
  <c r="AN23" i="5"/>
  <c r="X23" i="5"/>
  <c r="AS23" i="5"/>
  <c r="L22" i="5"/>
  <c r="L67" i="5"/>
  <c r="H22" i="5"/>
  <c r="H67" i="5"/>
  <c r="I22" i="5"/>
  <c r="I67" i="5"/>
  <c r="J22" i="5"/>
  <c r="J67" i="5"/>
  <c r="D67" i="5"/>
  <c r="E67" i="5"/>
  <c r="N31" i="3"/>
  <c r="M32" i="3"/>
  <c r="M23" i="5"/>
  <c r="M68" i="5"/>
  <c r="H23" i="5"/>
  <c r="H68" i="5"/>
  <c r="I23" i="5"/>
  <c r="I68" i="5"/>
  <c r="K23" i="5"/>
  <c r="K68" i="5"/>
  <c r="L23" i="5"/>
  <c r="L68" i="5"/>
  <c r="D68" i="5"/>
  <c r="E68" i="5"/>
  <c r="BQ24" i="5"/>
  <c r="AA24" i="5"/>
  <c r="AD24" i="5"/>
  <c r="BB24" i="5"/>
  <c r="AU24" i="5"/>
  <c r="AJ24" i="5"/>
  <c r="AM24" i="5"/>
  <c r="AQ24" i="5"/>
  <c r="BS24" i="5"/>
  <c r="BN24" i="5"/>
  <c r="AH24" i="5"/>
  <c r="N25" i="5"/>
  <c r="BM24" i="5"/>
  <c r="BC24" i="5"/>
  <c r="X24" i="5"/>
  <c r="W24" i="5"/>
  <c r="AO24" i="5"/>
  <c r="AR24" i="5"/>
  <c r="AK24" i="5"/>
  <c r="BT24" i="5"/>
  <c r="T24" i="5"/>
  <c r="BP24" i="5"/>
  <c r="AP24" i="5"/>
  <c r="Y24" i="5"/>
  <c r="BD24" i="5"/>
  <c r="AG24" i="5"/>
  <c r="BF24" i="5"/>
  <c r="BL24" i="5"/>
  <c r="BA24" i="5"/>
  <c r="AE24" i="5"/>
  <c r="AV24" i="5"/>
  <c r="BI24" i="5"/>
  <c r="R24" i="5"/>
  <c r="BG24" i="5"/>
  <c r="Z24" i="5"/>
  <c r="AN24" i="5"/>
  <c r="BO24" i="5"/>
  <c r="U24" i="5"/>
  <c r="AX24" i="5"/>
  <c r="AI24" i="5"/>
  <c r="BJ24" i="5"/>
  <c r="AS24" i="5"/>
  <c r="BR24" i="5"/>
  <c r="AW24" i="5"/>
  <c r="AB24" i="5"/>
  <c r="AC24" i="5"/>
  <c r="BU24" i="5"/>
  <c r="BE24" i="5"/>
  <c r="P24" i="5"/>
  <c r="AZ24" i="5"/>
  <c r="AY24" i="5"/>
  <c r="BH24" i="5"/>
  <c r="S24" i="5"/>
  <c r="L24" i="5"/>
  <c r="L69" i="5"/>
  <c r="O24" i="5"/>
  <c r="Q24" i="5"/>
  <c r="J24" i="5"/>
  <c r="J69" i="5"/>
  <c r="AL24" i="5"/>
  <c r="BK24" i="5"/>
  <c r="AF24" i="5"/>
  <c r="V24" i="5"/>
  <c r="AT24" i="5"/>
  <c r="BV24" i="5"/>
  <c r="N69" i="5"/>
  <c r="C69" i="5"/>
  <c r="N32" i="3"/>
  <c r="M33" i="3"/>
  <c r="BL25" i="5"/>
  <c r="AC25" i="5"/>
  <c r="AB25" i="5"/>
  <c r="BE25" i="5"/>
  <c r="BK25" i="5"/>
  <c r="AS25" i="5"/>
  <c r="AA25" i="5"/>
  <c r="T25" i="5"/>
  <c r="AG25" i="5"/>
  <c r="AK25" i="5"/>
  <c r="O25" i="5"/>
  <c r="AX25" i="5"/>
  <c r="BA25" i="5"/>
  <c r="S25" i="5"/>
  <c r="Z25" i="5"/>
  <c r="BM25" i="5"/>
  <c r="R25" i="5"/>
  <c r="AW25" i="5"/>
  <c r="AV25" i="5"/>
  <c r="AT25" i="5"/>
  <c r="Q25" i="5"/>
  <c r="BG25" i="5"/>
  <c r="P25" i="5"/>
  <c r="AH25" i="5"/>
  <c r="W25" i="5"/>
  <c r="AE25" i="5"/>
  <c r="AR25" i="5"/>
  <c r="AI25" i="5"/>
  <c r="BH25" i="5"/>
  <c r="AU25" i="5"/>
  <c r="AZ25" i="5"/>
  <c r="AQ25" i="5"/>
  <c r="N70" i="5"/>
  <c r="C70" i="5"/>
  <c r="BC25" i="5"/>
  <c r="BU25" i="5"/>
  <c r="AP25" i="5"/>
  <c r="AL25" i="5"/>
  <c r="AO25" i="5"/>
  <c r="X25" i="5"/>
  <c r="V25" i="5"/>
  <c r="BI25" i="5"/>
  <c r="BQ25" i="5"/>
  <c r="AN25" i="5"/>
  <c r="AD25" i="5"/>
  <c r="AY25" i="5"/>
  <c r="BB25" i="5"/>
  <c r="BF25" i="5"/>
  <c r="Y25" i="5"/>
  <c r="N26" i="5"/>
  <c r="BS25" i="5"/>
  <c r="BN25" i="5"/>
  <c r="U25" i="5"/>
  <c r="BD25" i="5"/>
  <c r="AM25" i="5"/>
  <c r="AF25" i="5"/>
  <c r="BV25" i="5"/>
  <c r="BR25" i="5"/>
  <c r="BT25" i="5"/>
  <c r="BP25" i="5"/>
  <c r="BO25" i="5"/>
  <c r="BJ25" i="5"/>
  <c r="AJ25" i="5"/>
  <c r="H24" i="5"/>
  <c r="H69" i="5"/>
  <c r="I24" i="5"/>
  <c r="I69" i="5"/>
  <c r="K24" i="5"/>
  <c r="K69" i="5"/>
  <c r="M24" i="5"/>
  <c r="M69" i="5"/>
  <c r="D69" i="5"/>
  <c r="E69" i="5"/>
  <c r="M34" i="3"/>
  <c r="N33" i="3"/>
  <c r="M25" i="5"/>
  <c r="M70" i="5"/>
  <c r="I25" i="5"/>
  <c r="I70" i="5"/>
  <c r="H25" i="5"/>
  <c r="H70" i="5"/>
  <c r="N34" i="3"/>
  <c r="M35" i="3"/>
  <c r="L25" i="5"/>
  <c r="L70" i="5"/>
  <c r="AG26" i="5"/>
  <c r="BH26" i="5"/>
  <c r="N27" i="5"/>
  <c r="AC26" i="5"/>
  <c r="BF26" i="5"/>
  <c r="Z26" i="5"/>
  <c r="O26" i="5"/>
  <c r="AS26" i="5"/>
  <c r="AD26" i="5"/>
  <c r="AY26" i="5"/>
  <c r="R26" i="5"/>
  <c r="BR26" i="5"/>
  <c r="AT26" i="5"/>
  <c r="BC26" i="5"/>
  <c r="P26" i="5"/>
  <c r="U26" i="5"/>
  <c r="BN26" i="5"/>
  <c r="S26" i="5"/>
  <c r="AX26" i="5"/>
  <c r="BJ26" i="5"/>
  <c r="Q26" i="5"/>
  <c r="BP26" i="5"/>
  <c r="BG26" i="5"/>
  <c r="AF26" i="5"/>
  <c r="AP26" i="5"/>
  <c r="AH26" i="5"/>
  <c r="AN26" i="5"/>
  <c r="BE26" i="5"/>
  <c r="X26" i="5"/>
  <c r="Y26" i="5"/>
  <c r="BV26" i="5"/>
  <c r="BK26" i="5"/>
  <c r="BD26" i="5"/>
  <c r="AE26" i="5"/>
  <c r="BO26" i="5"/>
  <c r="T26" i="5"/>
  <c r="BI26" i="5"/>
  <c r="V26" i="5"/>
  <c r="BQ26" i="5"/>
  <c r="AL26" i="5"/>
  <c r="W26" i="5"/>
  <c r="AI26" i="5"/>
  <c r="BM26" i="5"/>
  <c r="AK26" i="5"/>
  <c r="AR26" i="5"/>
  <c r="AW26" i="5"/>
  <c r="AO26" i="5"/>
  <c r="AV26" i="5"/>
  <c r="BS26" i="5"/>
  <c r="BU26" i="5"/>
  <c r="AZ26" i="5"/>
  <c r="AA26" i="5"/>
  <c r="BB26" i="5"/>
  <c r="BA26" i="5"/>
  <c r="N71" i="5"/>
  <c r="C71" i="5"/>
  <c r="AB26" i="5"/>
  <c r="AQ26" i="5"/>
  <c r="BL26" i="5"/>
  <c r="AU26" i="5"/>
  <c r="BT26" i="5"/>
  <c r="AM26" i="5"/>
  <c r="AJ26" i="5"/>
  <c r="J25" i="5"/>
  <c r="J70" i="5"/>
  <c r="K25" i="5"/>
  <c r="K70" i="5"/>
  <c r="D70" i="5"/>
  <c r="E70" i="5"/>
  <c r="L26" i="5"/>
  <c r="L71" i="5"/>
  <c r="J26" i="5"/>
  <c r="J71" i="5"/>
  <c r="M26" i="5"/>
  <c r="M71" i="5"/>
  <c r="I26" i="5"/>
  <c r="I71" i="5"/>
  <c r="K26" i="5"/>
  <c r="K71" i="5"/>
  <c r="H26" i="5"/>
  <c r="H71" i="5"/>
  <c r="D71" i="5"/>
  <c r="E71" i="5"/>
  <c r="BB27" i="5"/>
  <c r="AV27" i="5"/>
  <c r="AR27" i="5"/>
  <c r="BI27" i="5"/>
  <c r="AE27" i="5"/>
  <c r="BT27" i="5"/>
  <c r="AG27" i="5"/>
  <c r="AH27" i="5"/>
  <c r="AB27" i="5"/>
  <c r="BR27" i="5"/>
  <c r="Q27" i="5"/>
  <c r="AM27" i="5"/>
  <c r="AX27" i="5"/>
  <c r="AN27" i="5"/>
  <c r="BA27" i="5"/>
  <c r="BG27" i="5"/>
  <c r="BD27" i="5"/>
  <c r="BU27" i="5"/>
  <c r="BH27" i="5"/>
  <c r="BL27" i="5"/>
  <c r="N28" i="5"/>
  <c r="Z27" i="5"/>
  <c r="AK27" i="5"/>
  <c r="AQ27" i="5"/>
  <c r="AD27" i="5"/>
  <c r="X27" i="5"/>
  <c r="BO27" i="5"/>
  <c r="AJ27" i="5"/>
  <c r="BJ27" i="5"/>
  <c r="T27" i="5"/>
  <c r="BS27" i="5"/>
  <c r="BC27" i="5"/>
  <c r="BQ27" i="5"/>
  <c r="O27" i="5"/>
  <c r="AO27" i="5"/>
  <c r="AA27" i="5"/>
  <c r="V27" i="5"/>
  <c r="BK27" i="5"/>
  <c r="BN27" i="5"/>
  <c r="N72" i="5"/>
  <c r="C72" i="5"/>
  <c r="AF27" i="5"/>
  <c r="AW27" i="5"/>
  <c r="AI27" i="5"/>
  <c r="AL27" i="5"/>
  <c r="AY27" i="5"/>
  <c r="S27" i="5"/>
  <c r="Y27" i="5"/>
  <c r="L27" i="5"/>
  <c r="L72" i="5"/>
  <c r="W27" i="5"/>
  <c r="AU27" i="5"/>
  <c r="AS27" i="5"/>
  <c r="AT27" i="5"/>
  <c r="BM27" i="5"/>
  <c r="AP27" i="5"/>
  <c r="BV27" i="5"/>
  <c r="R27" i="5"/>
  <c r="K27" i="5"/>
  <c r="K72" i="5"/>
  <c r="BP27" i="5"/>
  <c r="P27" i="5"/>
  <c r="BE27" i="5"/>
  <c r="AZ27" i="5"/>
  <c r="AC27" i="5"/>
  <c r="U27" i="5"/>
  <c r="BF27" i="5"/>
  <c r="N35" i="3"/>
  <c r="M36" i="3"/>
  <c r="M37" i="3"/>
  <c r="N36" i="3"/>
  <c r="J27" i="5"/>
  <c r="J72" i="5"/>
  <c r="H27" i="5"/>
  <c r="H72" i="5"/>
  <c r="I27" i="5"/>
  <c r="I72" i="5"/>
  <c r="M27" i="5"/>
  <c r="M72" i="5"/>
  <c r="D72" i="5"/>
  <c r="E72" i="5"/>
  <c r="U28" i="5"/>
  <c r="BR28" i="5"/>
  <c r="BT28" i="5"/>
  <c r="R28" i="5"/>
  <c r="BQ28" i="5"/>
  <c r="BN28" i="5"/>
  <c r="AF28" i="5"/>
  <c r="W28" i="5"/>
  <c r="S28" i="5"/>
  <c r="AH28" i="5"/>
  <c r="AV28" i="5"/>
  <c r="BO28" i="5"/>
  <c r="AD28" i="5"/>
  <c r="AN28" i="5"/>
  <c r="AP28" i="5"/>
  <c r="AL28" i="5"/>
  <c r="AT28" i="5"/>
  <c r="X28" i="5"/>
  <c r="Z28" i="5"/>
  <c r="AQ28" i="5"/>
  <c r="AW28" i="5"/>
  <c r="AR28" i="5"/>
  <c r="BI28" i="5"/>
  <c r="BU28" i="5"/>
  <c r="AG28" i="5"/>
  <c r="AC28" i="5"/>
  <c r="AX28" i="5"/>
  <c r="BF28" i="5"/>
  <c r="BG28" i="5"/>
  <c r="AY28" i="5"/>
  <c r="BC28" i="5"/>
  <c r="BV28" i="5"/>
  <c r="BS28" i="5"/>
  <c r="V28" i="5"/>
  <c r="AM28" i="5"/>
  <c r="BP28" i="5"/>
  <c r="O28" i="5"/>
  <c r="AK28" i="5"/>
  <c r="AA28" i="5"/>
  <c r="BK28" i="5"/>
  <c r="BJ28" i="5"/>
  <c r="AZ28" i="5"/>
  <c r="P28" i="5"/>
  <c r="N73" i="5"/>
  <c r="C73" i="5"/>
  <c r="BB28" i="5"/>
  <c r="BD28" i="5"/>
  <c r="Y28" i="5"/>
  <c r="AI28" i="5"/>
  <c r="AU28" i="5"/>
  <c r="AB28" i="5"/>
  <c r="AJ28" i="5"/>
  <c r="N29" i="5"/>
  <c r="BL28" i="5"/>
  <c r="BE28" i="5"/>
  <c r="BM28" i="5"/>
  <c r="T28" i="5"/>
  <c r="M28" i="5"/>
  <c r="M73" i="5"/>
  <c r="BH28" i="5"/>
  <c r="AO28" i="5"/>
  <c r="AS28" i="5"/>
  <c r="Q28" i="5"/>
  <c r="BA28" i="5"/>
  <c r="J28" i="5"/>
  <c r="J73" i="5"/>
  <c r="AE28" i="5"/>
  <c r="Q29" i="5"/>
  <c r="AI29" i="5"/>
  <c r="BA29" i="5"/>
  <c r="BD29" i="5"/>
  <c r="P29" i="5"/>
  <c r="BE29" i="5"/>
  <c r="BQ29" i="5"/>
  <c r="BT29" i="5"/>
  <c r="BM29" i="5"/>
  <c r="AJ29" i="5"/>
  <c r="AT29" i="5"/>
  <c r="Z29" i="5"/>
  <c r="BU29" i="5"/>
  <c r="AB29" i="5"/>
  <c r="AF29" i="5"/>
  <c r="AP29" i="5"/>
  <c r="AK29" i="5"/>
  <c r="U29" i="5"/>
  <c r="AU29" i="5"/>
  <c r="AO29" i="5"/>
  <c r="BG29" i="5"/>
  <c r="AV29" i="5"/>
  <c r="X29" i="5"/>
  <c r="S29" i="5"/>
  <c r="AL29" i="5"/>
  <c r="Y29" i="5"/>
  <c r="AW29" i="5"/>
  <c r="BV29" i="5"/>
  <c r="AE29" i="5"/>
  <c r="V29" i="5"/>
  <c r="BH29" i="5"/>
  <c r="BO29" i="5"/>
  <c r="N74" i="5"/>
  <c r="C74" i="5"/>
  <c r="BS29" i="5"/>
  <c r="BR29" i="5"/>
  <c r="BN29" i="5"/>
  <c r="BI29" i="5"/>
  <c r="AA29" i="5"/>
  <c r="O29" i="5"/>
  <c r="AR29" i="5"/>
  <c r="AY29" i="5"/>
  <c r="AZ29" i="5"/>
  <c r="AQ29" i="5"/>
  <c r="AM29" i="5"/>
  <c r="BL29" i="5"/>
  <c r="R29" i="5"/>
  <c r="W29" i="5"/>
  <c r="AG29" i="5"/>
  <c r="T29" i="5"/>
  <c r="AH29" i="5"/>
  <c r="BP29" i="5"/>
  <c r="AD29" i="5"/>
  <c r="BC29" i="5"/>
  <c r="BF29" i="5"/>
  <c r="AX29" i="5"/>
  <c r="BB29" i="5"/>
  <c r="N30" i="5"/>
  <c r="BK29" i="5"/>
  <c r="AC29" i="5"/>
  <c r="AN29" i="5"/>
  <c r="BJ29" i="5"/>
  <c r="AS29" i="5"/>
  <c r="K28" i="5"/>
  <c r="K73" i="5"/>
  <c r="I28" i="5"/>
  <c r="I73" i="5"/>
  <c r="H28" i="5"/>
  <c r="H73" i="5"/>
  <c r="L28" i="5"/>
  <c r="L73" i="5"/>
  <c r="D73" i="5"/>
  <c r="E73" i="5"/>
  <c r="M38" i="3"/>
  <c r="N37" i="3"/>
  <c r="L29" i="5"/>
  <c r="L74" i="5"/>
  <c r="H29" i="5"/>
  <c r="H74" i="5"/>
  <c r="K29" i="5"/>
  <c r="K74" i="5"/>
  <c r="M39" i="3"/>
  <c r="N38" i="3"/>
  <c r="BI30" i="5"/>
  <c r="AT30" i="5"/>
  <c r="AS30" i="5"/>
  <c r="V30" i="5"/>
  <c r="AA30" i="5"/>
  <c r="W30" i="5"/>
  <c r="BR30" i="5"/>
  <c r="BT30" i="5"/>
  <c r="AY30" i="5"/>
  <c r="BS30" i="5"/>
  <c r="X30" i="5"/>
  <c r="N75" i="5"/>
  <c r="C75" i="5"/>
  <c r="BO30" i="5"/>
  <c r="AB30" i="5"/>
  <c r="AD30" i="5"/>
  <c r="AZ30" i="5"/>
  <c r="Y30" i="5"/>
  <c r="BV30" i="5"/>
  <c r="AH30" i="5"/>
  <c r="AC30" i="5"/>
  <c r="BU30" i="5"/>
  <c r="AU30" i="5"/>
  <c r="BF30" i="5"/>
  <c r="BA30" i="5"/>
  <c r="AX30" i="5"/>
  <c r="Z30" i="5"/>
  <c r="AK30" i="5"/>
  <c r="AV30" i="5"/>
  <c r="AM30" i="5"/>
  <c r="AF30" i="5"/>
  <c r="BE30" i="5"/>
  <c r="BB30" i="5"/>
  <c r="P30" i="5"/>
  <c r="AN30" i="5"/>
  <c r="AJ30" i="5"/>
  <c r="AE30" i="5"/>
  <c r="BL30" i="5"/>
  <c r="BM30" i="5"/>
  <c r="BH30" i="5"/>
  <c r="BC30" i="5"/>
  <c r="AO30" i="5"/>
  <c r="S30" i="5"/>
  <c r="BQ30" i="5"/>
  <c r="R30" i="5"/>
  <c r="AW30" i="5"/>
  <c r="O30" i="5"/>
  <c r="AR30" i="5"/>
  <c r="BN30" i="5"/>
  <c r="AQ30" i="5"/>
  <c r="T30" i="5"/>
  <c r="AI30" i="5"/>
  <c r="BK30" i="5"/>
  <c r="Q30" i="5"/>
  <c r="BG30" i="5"/>
  <c r="J30" i="5"/>
  <c r="J75" i="5"/>
  <c r="AP30" i="5"/>
  <c r="AL30" i="5"/>
  <c r="BJ30" i="5"/>
  <c r="BP30" i="5"/>
  <c r="BD30" i="5"/>
  <c r="N31" i="5"/>
  <c r="U30" i="5"/>
  <c r="AG30" i="5"/>
  <c r="M29" i="5"/>
  <c r="M74" i="5"/>
  <c r="I29" i="5"/>
  <c r="I74" i="5"/>
  <c r="J29" i="5"/>
  <c r="J74" i="5"/>
  <c r="D74" i="5"/>
  <c r="E74" i="5"/>
  <c r="N39" i="3"/>
  <c r="M40" i="3"/>
  <c r="M30" i="5"/>
  <c r="M75" i="5"/>
  <c r="H30" i="5"/>
  <c r="H75" i="5"/>
  <c r="L30" i="5"/>
  <c r="L75" i="5"/>
  <c r="I30" i="5"/>
  <c r="I75" i="5"/>
  <c r="N32" i="5"/>
  <c r="Z31" i="5"/>
  <c r="BI31" i="5"/>
  <c r="S31" i="5"/>
  <c r="U31" i="5"/>
  <c r="AX31" i="5"/>
  <c r="AL31" i="5"/>
  <c r="N76" i="5"/>
  <c r="C76" i="5"/>
  <c r="AF31" i="5"/>
  <c r="AW31" i="5"/>
  <c r="BG31" i="5"/>
  <c r="O31" i="5"/>
  <c r="AN31" i="5"/>
  <c r="AM31" i="5"/>
  <c r="R31" i="5"/>
  <c r="AA31" i="5"/>
  <c r="V31" i="5"/>
  <c r="P31" i="5"/>
  <c r="AP31" i="5"/>
  <c r="AY31" i="5"/>
  <c r="AT31" i="5"/>
  <c r="BL31" i="5"/>
  <c r="BO31" i="5"/>
  <c r="AS31" i="5"/>
  <c r="BV31" i="5"/>
  <c r="BK31" i="5"/>
  <c r="BD31" i="5"/>
  <c r="BB31" i="5"/>
  <c r="Q31" i="5"/>
  <c r="AR31" i="5"/>
  <c r="AC31" i="5"/>
  <c r="AU31" i="5"/>
  <c r="BN31" i="5"/>
  <c r="AG31" i="5"/>
  <c r="BA31" i="5"/>
  <c r="BS31" i="5"/>
  <c r="AQ31" i="5"/>
  <c r="BF31" i="5"/>
  <c r="AB31" i="5"/>
  <c r="BR31" i="5"/>
  <c r="AO31" i="5"/>
  <c r="BM31" i="5"/>
  <c r="BU31" i="5"/>
  <c r="BP31" i="5"/>
  <c r="AZ31" i="5"/>
  <c r="AV31" i="5"/>
  <c r="AE31" i="5"/>
  <c r="BC31" i="5"/>
  <c r="AD31" i="5"/>
  <c r="AJ31" i="5"/>
  <c r="BT31" i="5"/>
  <c r="Y31" i="5"/>
  <c r="X31" i="5"/>
  <c r="BQ31" i="5"/>
  <c r="BE31" i="5"/>
  <c r="AH31" i="5"/>
  <c r="T31" i="5"/>
  <c r="W31" i="5"/>
  <c r="AI31" i="5"/>
  <c r="BH31" i="5"/>
  <c r="AK31" i="5"/>
  <c r="BJ31" i="5"/>
  <c r="K30" i="5"/>
  <c r="K75" i="5"/>
  <c r="D75" i="5"/>
  <c r="E75" i="5"/>
  <c r="I31" i="5"/>
  <c r="I76" i="5"/>
  <c r="M31" i="5"/>
  <c r="M76" i="5"/>
  <c r="J31" i="5"/>
  <c r="J76" i="5"/>
  <c r="X32" i="5"/>
  <c r="AO32" i="5"/>
  <c r="AL32" i="5"/>
  <c r="AG32" i="5"/>
  <c r="BU32" i="5"/>
  <c r="S32" i="5"/>
  <c r="AE32" i="5"/>
  <c r="BJ32" i="5"/>
  <c r="Z32" i="5"/>
  <c r="AQ32" i="5"/>
  <c r="BD32" i="5"/>
  <c r="Y32" i="5"/>
  <c r="Q32" i="5"/>
  <c r="AX32" i="5"/>
  <c r="BK32" i="5"/>
  <c r="BI32" i="5"/>
  <c r="AW32" i="5"/>
  <c r="BN32" i="5"/>
  <c r="BB32" i="5"/>
  <c r="BQ32" i="5"/>
  <c r="O32" i="5"/>
  <c r="AR32" i="5"/>
  <c r="BH32" i="5"/>
  <c r="V32" i="5"/>
  <c r="AM32" i="5"/>
  <c r="BP32" i="5"/>
  <c r="AS32" i="5"/>
  <c r="BV32" i="5"/>
  <c r="T32" i="5"/>
  <c r="AI32" i="5"/>
  <c r="W32" i="5"/>
  <c r="AN32" i="5"/>
  <c r="BG32" i="5"/>
  <c r="AD32" i="5"/>
  <c r="AU32" i="5"/>
  <c r="BL32" i="5"/>
  <c r="AJ32" i="5"/>
  <c r="BC32" i="5"/>
  <c r="AC32" i="5"/>
  <c r="N33" i="5"/>
  <c r="AK32" i="5"/>
  <c r="P32" i="5"/>
  <c r="BM32" i="5"/>
  <c r="R32" i="5"/>
  <c r="AP32" i="5"/>
  <c r="BO32" i="5"/>
  <c r="AH32" i="5"/>
  <c r="AA32" i="5"/>
  <c r="AZ32" i="5"/>
  <c r="AF32" i="5"/>
  <c r="AT32" i="5"/>
  <c r="AY32" i="5"/>
  <c r="AB32" i="5"/>
  <c r="BF32" i="5"/>
  <c r="N77" i="5"/>
  <c r="C77" i="5"/>
  <c r="BE32" i="5"/>
  <c r="BR32" i="5"/>
  <c r="AV32" i="5"/>
  <c r="BT32" i="5"/>
  <c r="BA32" i="5"/>
  <c r="U32" i="5"/>
  <c r="BS32" i="5"/>
  <c r="H31" i="5"/>
  <c r="H76" i="5"/>
  <c r="K31" i="5"/>
  <c r="K76" i="5"/>
  <c r="L31" i="5"/>
  <c r="L76" i="5"/>
  <c r="D76" i="5"/>
  <c r="E76" i="5"/>
  <c r="N40" i="3"/>
  <c r="M41" i="3"/>
  <c r="M32" i="5"/>
  <c r="M77" i="5"/>
  <c r="H32" i="5"/>
  <c r="H77" i="5"/>
  <c r="J32" i="5"/>
  <c r="J77" i="5"/>
  <c r="N41" i="3"/>
  <c r="M42" i="3"/>
  <c r="K32" i="5"/>
  <c r="K77" i="5"/>
  <c r="AN33" i="5"/>
  <c r="AH33" i="5"/>
  <c r="N34" i="5"/>
  <c r="AD33" i="5"/>
  <c r="BL33" i="5"/>
  <c r="S33" i="5"/>
  <c r="AL33" i="5"/>
  <c r="Z33" i="5"/>
  <c r="Y33" i="5"/>
  <c r="AJ33" i="5"/>
  <c r="BU33" i="5"/>
  <c r="BP33" i="5"/>
  <c r="BB33" i="5"/>
  <c r="BA33" i="5"/>
  <c r="BK33" i="5"/>
  <c r="AG33" i="5"/>
  <c r="AE33" i="5"/>
  <c r="BC33" i="5"/>
  <c r="AV33" i="5"/>
  <c r="BI33" i="5"/>
  <c r="AZ33" i="5"/>
  <c r="BD33" i="5"/>
  <c r="O33" i="5"/>
  <c r="AC33" i="5"/>
  <c r="AM33" i="5"/>
  <c r="BF33" i="5"/>
  <c r="AS33" i="5"/>
  <c r="BQ33" i="5"/>
  <c r="Q33" i="5"/>
  <c r="AI33" i="5"/>
  <c r="V33" i="5"/>
  <c r="AF33" i="5"/>
  <c r="AO33" i="5"/>
  <c r="BE33" i="5"/>
  <c r="AW33" i="5"/>
  <c r="P33" i="5"/>
  <c r="BM33" i="5"/>
  <c r="AU33" i="5"/>
  <c r="R33" i="5"/>
  <c r="BH33" i="5"/>
  <c r="X33" i="5"/>
  <c r="U33" i="5"/>
  <c r="AP33" i="5"/>
  <c r="AK33" i="5"/>
  <c r="BT33" i="5"/>
  <c r="W33" i="5"/>
  <c r="BG33" i="5"/>
  <c r="AY33" i="5"/>
  <c r="BS33" i="5"/>
  <c r="AR33" i="5"/>
  <c r="AB33" i="5"/>
  <c r="AQ33" i="5"/>
  <c r="BJ33" i="5"/>
  <c r="BV33" i="5"/>
  <c r="AX33" i="5"/>
  <c r="BO33" i="5"/>
  <c r="AA33" i="5"/>
  <c r="N78" i="5"/>
  <c r="C78" i="5"/>
  <c r="AT33" i="5"/>
  <c r="BR33" i="5"/>
  <c r="BN33" i="5"/>
  <c r="T33" i="5"/>
  <c r="M33" i="5"/>
  <c r="M78" i="5"/>
  <c r="I32" i="5"/>
  <c r="I77" i="5"/>
  <c r="L32" i="5"/>
  <c r="L77" i="5"/>
  <c r="D77" i="5"/>
  <c r="E77" i="5"/>
  <c r="L33" i="5"/>
  <c r="L78" i="5"/>
  <c r="J33" i="5"/>
  <c r="J78" i="5"/>
  <c r="I33" i="5"/>
  <c r="I78" i="5"/>
  <c r="K33" i="5"/>
  <c r="K78" i="5"/>
  <c r="H33" i="5"/>
  <c r="H78" i="5"/>
  <c r="D78" i="5"/>
  <c r="E78" i="5"/>
  <c r="BH34" i="5"/>
  <c r="BC34" i="5"/>
  <c r="Q34" i="5"/>
  <c r="BN34" i="5"/>
  <c r="AK34" i="5"/>
  <c r="AD34" i="5"/>
  <c r="O34" i="5"/>
  <c r="BU34" i="5"/>
  <c r="BG34" i="5"/>
  <c r="BD34" i="5"/>
  <c r="AP34" i="5"/>
  <c r="AM34" i="5"/>
  <c r="AN34" i="5"/>
  <c r="AL34" i="5"/>
  <c r="AT34" i="5"/>
  <c r="BJ34" i="5"/>
  <c r="AS34" i="5"/>
  <c r="BO34" i="5"/>
  <c r="AQ34" i="5"/>
  <c r="N79" i="5"/>
  <c r="C79" i="5"/>
  <c r="AF34" i="5"/>
  <c r="BM34" i="5"/>
  <c r="T34" i="5"/>
  <c r="BI34" i="5"/>
  <c r="BR34" i="5"/>
  <c r="U34" i="5"/>
  <c r="BQ34" i="5"/>
  <c r="AO34" i="5"/>
  <c r="N35" i="5"/>
  <c r="R34" i="5"/>
  <c r="AV34" i="5"/>
  <c r="AY34" i="5"/>
  <c r="X34" i="5"/>
  <c r="BS34" i="5"/>
  <c r="AG34" i="5"/>
  <c r="V34" i="5"/>
  <c r="AR34" i="5"/>
  <c r="BP34" i="5"/>
  <c r="AZ34" i="5"/>
  <c r="AW34" i="5"/>
  <c r="AX34" i="5"/>
  <c r="AJ34" i="5"/>
  <c r="AC34" i="5"/>
  <c r="S34" i="5"/>
  <c r="AA34" i="5"/>
  <c r="AH34" i="5"/>
  <c r="BF34" i="5"/>
  <c r="BA34" i="5"/>
  <c r="BV34" i="5"/>
  <c r="W34" i="5"/>
  <c r="AI34" i="5"/>
  <c r="AB34" i="5"/>
  <c r="BT34" i="5"/>
  <c r="Y34" i="5"/>
  <c r="BE34" i="5"/>
  <c r="BB34" i="5"/>
  <c r="BK34" i="5"/>
  <c r="P34" i="5"/>
  <c r="AE34" i="5"/>
  <c r="BL34" i="5"/>
  <c r="AU34" i="5"/>
  <c r="Z34" i="5"/>
  <c r="N42" i="3"/>
  <c r="M43" i="3"/>
  <c r="AB35" i="5"/>
  <c r="BR35" i="5"/>
  <c r="Q35" i="5"/>
  <c r="BP35" i="5"/>
  <c r="BB35" i="5"/>
  <c r="AV35" i="5"/>
  <c r="AR35" i="5"/>
  <c r="BG35" i="5"/>
  <c r="AE35" i="5"/>
  <c r="BT35" i="5"/>
  <c r="AG35" i="5"/>
  <c r="AL35" i="5"/>
  <c r="S35" i="5"/>
  <c r="BC35" i="5"/>
  <c r="AT35" i="5"/>
  <c r="AN35" i="5"/>
  <c r="AD35" i="5"/>
  <c r="X35" i="5"/>
  <c r="BO35" i="5"/>
  <c r="AH35" i="5"/>
  <c r="BD35" i="5"/>
  <c r="BU35" i="5"/>
  <c r="BH35" i="5"/>
  <c r="AO35" i="5"/>
  <c r="N36" i="5"/>
  <c r="Z35" i="5"/>
  <c r="AK35" i="5"/>
  <c r="T35" i="5"/>
  <c r="BN35" i="5"/>
  <c r="Y35" i="5"/>
  <c r="U35" i="5"/>
  <c r="N80" i="5"/>
  <c r="C80" i="5"/>
  <c r="AF35" i="5"/>
  <c r="AW35" i="5"/>
  <c r="AI35" i="5"/>
  <c r="AJ35" i="5"/>
  <c r="BQ35" i="5"/>
  <c r="O35" i="5"/>
  <c r="BL35" i="5"/>
  <c r="AA35" i="5"/>
  <c r="V35" i="5"/>
  <c r="BK35" i="5"/>
  <c r="R35" i="5"/>
  <c r="BA35" i="5"/>
  <c r="AY35" i="5"/>
  <c r="BF35" i="5"/>
  <c r="AX35" i="5"/>
  <c r="AS35" i="5"/>
  <c r="BV35" i="5"/>
  <c r="BM35" i="5"/>
  <c r="AP35" i="5"/>
  <c r="BE35" i="5"/>
  <c r="AM35" i="5"/>
  <c r="BI35" i="5"/>
  <c r="P35" i="5"/>
  <c r="AZ35" i="5"/>
  <c r="I35" i="5"/>
  <c r="I80" i="5"/>
  <c r="BJ35" i="5"/>
  <c r="AC35" i="5"/>
  <c r="BS35" i="5"/>
  <c r="W35" i="5"/>
  <c r="AU35" i="5"/>
  <c r="AQ35" i="5"/>
  <c r="L34" i="5"/>
  <c r="L79" i="5"/>
  <c r="M34" i="5"/>
  <c r="M79" i="5"/>
  <c r="H34" i="5"/>
  <c r="H79" i="5"/>
  <c r="I34" i="5"/>
  <c r="I79" i="5"/>
  <c r="J34" i="5"/>
  <c r="J79" i="5"/>
  <c r="K34" i="5"/>
  <c r="K79" i="5"/>
  <c r="D79" i="5"/>
  <c r="E79" i="5"/>
  <c r="N43" i="3"/>
  <c r="M44" i="3"/>
  <c r="M35" i="5"/>
  <c r="M80" i="5"/>
  <c r="K35" i="5"/>
  <c r="K80" i="5"/>
  <c r="J35" i="5"/>
  <c r="J80" i="5"/>
  <c r="H35" i="5"/>
  <c r="H80" i="5"/>
  <c r="L35" i="5"/>
  <c r="L80" i="5"/>
  <c r="D80" i="5"/>
  <c r="E80" i="5"/>
  <c r="M45" i="3"/>
  <c r="N44" i="3"/>
  <c r="BR36" i="5"/>
  <c r="BT36" i="5"/>
  <c r="P36" i="5"/>
  <c r="BF36" i="5"/>
  <c r="BB36" i="5"/>
  <c r="BK36" i="5"/>
  <c r="BD36" i="5"/>
  <c r="O36" i="5"/>
  <c r="AR36" i="5"/>
  <c r="BA36" i="5"/>
  <c r="AH36" i="5"/>
  <c r="BQ36" i="5"/>
  <c r="BL36" i="5"/>
  <c r="BH36" i="5"/>
  <c r="AE36" i="5"/>
  <c r="AY36" i="5"/>
  <c r="X36" i="5"/>
  <c r="W36" i="5"/>
  <c r="AO36" i="5"/>
  <c r="BJ36" i="5"/>
  <c r="AA36" i="5"/>
  <c r="AP36" i="5"/>
  <c r="U36" i="5"/>
  <c r="AN36" i="5"/>
  <c r="AI36" i="5"/>
  <c r="BE36" i="5"/>
  <c r="Q36" i="5"/>
  <c r="AV36" i="5"/>
  <c r="R36" i="5"/>
  <c r="AD36" i="5"/>
  <c r="Y36" i="5"/>
  <c r="AL36" i="5"/>
  <c r="V36" i="5"/>
  <c r="AW36" i="5"/>
  <c r="BN36" i="5"/>
  <c r="AB36" i="5"/>
  <c r="AC36" i="5"/>
  <c r="AG36" i="5"/>
  <c r="BS36" i="5"/>
  <c r="BM36" i="5"/>
  <c r="N81" i="5"/>
  <c r="C81" i="5"/>
  <c r="N37" i="5"/>
  <c r="AK36" i="5"/>
  <c r="Z36" i="5"/>
  <c r="AQ36" i="5"/>
  <c r="AJ36" i="5"/>
  <c r="AX36" i="5"/>
  <c r="T36" i="5"/>
  <c r="BU36" i="5"/>
  <c r="BI36" i="5"/>
  <c r="BO36" i="5"/>
  <c r="AS36" i="5"/>
  <c r="AF36" i="5"/>
  <c r="S36" i="5"/>
  <c r="AM36" i="5"/>
  <c r="AU36" i="5"/>
  <c r="AT36" i="5"/>
  <c r="BP36" i="5"/>
  <c r="BV36" i="5"/>
  <c r="BC36" i="5"/>
  <c r="AZ36" i="5"/>
  <c r="BG36" i="5"/>
  <c r="M36" i="5"/>
  <c r="M81" i="5"/>
  <c r="H36" i="5"/>
  <c r="H81" i="5"/>
  <c r="J36" i="5"/>
  <c r="J81" i="5"/>
  <c r="I36" i="5"/>
  <c r="I81" i="5"/>
  <c r="M46" i="3"/>
  <c r="N45" i="3"/>
  <c r="L36" i="5"/>
  <c r="L81" i="5"/>
  <c r="O37" i="5"/>
  <c r="AR37" i="5"/>
  <c r="AY37" i="5"/>
  <c r="BB37" i="5"/>
  <c r="P37" i="5"/>
  <c r="AM37" i="5"/>
  <c r="BP37" i="5"/>
  <c r="AB37" i="5"/>
  <c r="N38" i="5"/>
  <c r="BN37" i="5"/>
  <c r="V37" i="5"/>
  <c r="BO37" i="5"/>
  <c r="N82" i="5"/>
  <c r="C82" i="5"/>
  <c r="BS37" i="5"/>
  <c r="BV37" i="5"/>
  <c r="BI37" i="5"/>
  <c r="AN37" i="5"/>
  <c r="AH37" i="5"/>
  <c r="BC37" i="5"/>
  <c r="AZ37" i="5"/>
  <c r="T37" i="5"/>
  <c r="BL37" i="5"/>
  <c r="BF37" i="5"/>
  <c r="AF37" i="5"/>
  <c r="AE37" i="5"/>
  <c r="BG37" i="5"/>
  <c r="BK37" i="5"/>
  <c r="AG37" i="5"/>
  <c r="AX37" i="5"/>
  <c r="BD37" i="5"/>
  <c r="BQ37" i="5"/>
  <c r="BM37" i="5"/>
  <c r="AJ37" i="5"/>
  <c r="AT37" i="5"/>
  <c r="X37" i="5"/>
  <c r="AV37" i="5"/>
  <c r="R37" i="5"/>
  <c r="BH37" i="5"/>
  <c r="W37" i="5"/>
  <c r="AW37" i="5"/>
  <c r="AD37" i="5"/>
  <c r="Q37" i="5"/>
  <c r="AI37" i="5"/>
  <c r="BA37" i="5"/>
  <c r="AU37" i="5"/>
  <c r="AO37" i="5"/>
  <c r="Z37" i="5"/>
  <c r="BT37" i="5"/>
  <c r="AK37" i="5"/>
  <c r="S37" i="5"/>
  <c r="BR37" i="5"/>
  <c r="AA37" i="5"/>
  <c r="U37" i="5"/>
  <c r="AL37" i="5"/>
  <c r="AQ37" i="5"/>
  <c r="AC37" i="5"/>
  <c r="AS37" i="5"/>
  <c r="Y37" i="5"/>
  <c r="BJ37" i="5"/>
  <c r="AP37" i="5"/>
  <c r="BE37" i="5"/>
  <c r="BU37" i="5"/>
  <c r="K36" i="5"/>
  <c r="K81" i="5"/>
  <c r="D81" i="5"/>
  <c r="E81" i="5"/>
  <c r="K37" i="5"/>
  <c r="K82" i="5"/>
  <c r="M37" i="5"/>
  <c r="M82" i="5"/>
  <c r="BG38" i="5"/>
  <c r="BD38" i="5"/>
  <c r="BN38" i="5"/>
  <c r="AP38" i="5"/>
  <c r="BQ38" i="5"/>
  <c r="AH38" i="5"/>
  <c r="AC38" i="5"/>
  <c r="BU38" i="5"/>
  <c r="BM38" i="5"/>
  <c r="AI38" i="5"/>
  <c r="Z38" i="5"/>
  <c r="AY38" i="5"/>
  <c r="BS38" i="5"/>
  <c r="BT38" i="5"/>
  <c r="BI38" i="5"/>
  <c r="AT38" i="5"/>
  <c r="V38" i="5"/>
  <c r="BR38" i="5"/>
  <c r="R38" i="5"/>
  <c r="AJ38" i="5"/>
  <c r="AE38" i="5"/>
  <c r="BL38" i="5"/>
  <c r="BV38" i="5"/>
  <c r="AD38" i="5"/>
  <c r="BF38" i="5"/>
  <c r="BA38" i="5"/>
  <c r="AX38" i="5"/>
  <c r="AR38" i="5"/>
  <c r="AF38" i="5"/>
  <c r="AZ38" i="5"/>
  <c r="Y38" i="5"/>
  <c r="AN38" i="5"/>
  <c r="AG38" i="5"/>
  <c r="AS38" i="5"/>
  <c r="AL38" i="5"/>
  <c r="N39" i="5"/>
  <c r="AQ38" i="5"/>
  <c r="BO38" i="5"/>
  <c r="AV38" i="5"/>
  <c r="BH38" i="5"/>
  <c r="BC38" i="5"/>
  <c r="AO38" i="5"/>
  <c r="BK38" i="5"/>
  <c r="AK38" i="5"/>
  <c r="BP38" i="5"/>
  <c r="BB38" i="5"/>
  <c r="S38" i="5"/>
  <c r="AW38" i="5"/>
  <c r="L38" i="5"/>
  <c r="L83" i="5"/>
  <c r="T38" i="5"/>
  <c r="BJ38" i="5"/>
  <c r="M38" i="5"/>
  <c r="M83" i="5"/>
  <c r="P38" i="5"/>
  <c r="AA38" i="5"/>
  <c r="AM38" i="5"/>
  <c r="O38" i="5"/>
  <c r="X38" i="5"/>
  <c r="W38" i="5"/>
  <c r="N83" i="5"/>
  <c r="C83" i="5"/>
  <c r="BE38" i="5"/>
  <c r="AB38" i="5"/>
  <c r="AU38" i="5"/>
  <c r="U38" i="5"/>
  <c r="Q38" i="5"/>
  <c r="J38" i="5"/>
  <c r="J83" i="5"/>
  <c r="I37" i="5"/>
  <c r="I82" i="5"/>
  <c r="H37" i="5"/>
  <c r="H82" i="5"/>
  <c r="J37" i="5"/>
  <c r="J82" i="5"/>
  <c r="L37" i="5"/>
  <c r="L82" i="5"/>
  <c r="D82" i="5"/>
  <c r="E82" i="5"/>
  <c r="N46" i="3"/>
  <c r="M47" i="3"/>
  <c r="M48" i="3"/>
  <c r="N47" i="3"/>
  <c r="AA39" i="5"/>
  <c r="AV39" i="5"/>
  <c r="BF39" i="5"/>
  <c r="T39" i="5"/>
  <c r="BE39" i="5"/>
  <c r="Q39" i="5"/>
  <c r="AM39" i="5"/>
  <c r="Z39" i="5"/>
  <c r="AN39" i="5"/>
  <c r="AD39" i="5"/>
  <c r="AP39" i="5"/>
  <c r="U39" i="5"/>
  <c r="Y39" i="5"/>
  <c r="BH39" i="5"/>
  <c r="BP39" i="5"/>
  <c r="BR39" i="5"/>
  <c r="BQ39" i="5"/>
  <c r="BU39" i="5"/>
  <c r="BJ39" i="5"/>
  <c r="BA39" i="5"/>
  <c r="AW39" i="5"/>
  <c r="AG39" i="5"/>
  <c r="P39" i="5"/>
  <c r="AZ39" i="5"/>
  <c r="BM39" i="5"/>
  <c r="BG39" i="5"/>
  <c r="BI39" i="5"/>
  <c r="AH39" i="5"/>
  <c r="AX39" i="5"/>
  <c r="BL39" i="5"/>
  <c r="BC39" i="5"/>
  <c r="BV39" i="5"/>
  <c r="O39" i="5"/>
  <c r="V39" i="5"/>
  <c r="AO39" i="5"/>
  <c r="AB39" i="5"/>
  <c r="BB39" i="5"/>
  <c r="AF39" i="5"/>
  <c r="AU39" i="5"/>
  <c r="BD39" i="5"/>
  <c r="S39" i="5"/>
  <c r="X39" i="5"/>
  <c r="N84" i="5"/>
  <c r="C84" i="5"/>
  <c r="AT39" i="5"/>
  <c r="AC39" i="5"/>
  <c r="R39" i="5"/>
  <c r="AJ39" i="5"/>
  <c r="BO39" i="5"/>
  <c r="BT39" i="5"/>
  <c r="AL39" i="5"/>
  <c r="AI39" i="5"/>
  <c r="BS39" i="5"/>
  <c r="W39" i="5"/>
  <c r="AK39" i="5"/>
  <c r="AR39" i="5"/>
  <c r="N40" i="5"/>
  <c r="AE39" i="5"/>
  <c r="AY39" i="5"/>
  <c r="BK39" i="5"/>
  <c r="AQ39" i="5"/>
  <c r="BN39" i="5"/>
  <c r="AS39" i="5"/>
  <c r="K38" i="5"/>
  <c r="K83" i="5"/>
  <c r="I38" i="5"/>
  <c r="I83" i="5"/>
  <c r="H38" i="5"/>
  <c r="H83" i="5"/>
  <c r="D83" i="5"/>
  <c r="E83" i="5"/>
  <c r="K39" i="5"/>
  <c r="K84" i="5"/>
  <c r="J39" i="5"/>
  <c r="J84" i="5"/>
  <c r="L39" i="5"/>
  <c r="L84" i="5"/>
  <c r="H39" i="5"/>
  <c r="H84" i="5"/>
  <c r="AO40" i="5"/>
  <c r="BT40" i="5"/>
  <c r="AI40" i="5"/>
  <c r="AX40" i="5"/>
  <c r="X40" i="5"/>
  <c r="AF40" i="5"/>
  <c r="S40" i="5"/>
  <c r="BE40" i="5"/>
  <c r="AV40" i="5"/>
  <c r="BK40" i="5"/>
  <c r="AE40" i="5"/>
  <c r="AQ40" i="5"/>
  <c r="AY40" i="5"/>
  <c r="AT40" i="5"/>
  <c r="BA40" i="5"/>
  <c r="W40" i="5"/>
  <c r="BN40" i="5"/>
  <c r="N85" i="5"/>
  <c r="C85" i="5"/>
  <c r="AK40" i="5"/>
  <c r="BD40" i="5"/>
  <c r="BF40" i="5"/>
  <c r="O40" i="5"/>
  <c r="AR40" i="5"/>
  <c r="BG40" i="5"/>
  <c r="AA40" i="5"/>
  <c r="BO40" i="5"/>
  <c r="AM40" i="5"/>
  <c r="BP40" i="5"/>
  <c r="AH40" i="5"/>
  <c r="Y40" i="5"/>
  <c r="Q40" i="5"/>
  <c r="AC40" i="5"/>
  <c r="T40" i="5"/>
  <c r="U40" i="5"/>
  <c r="BB40" i="5"/>
  <c r="BH40" i="5"/>
  <c r="AN40" i="5"/>
  <c r="BR40" i="5"/>
  <c r="BI40" i="5"/>
  <c r="AD40" i="5"/>
  <c r="BV40" i="5"/>
  <c r="BL40" i="5"/>
  <c r="AU40" i="5"/>
  <c r="AJ40" i="5"/>
  <c r="AZ40" i="5"/>
  <c r="AS40" i="5"/>
  <c r="BQ40" i="5"/>
  <c r="V40" i="5"/>
  <c r="BU40" i="5"/>
  <c r="N41" i="5"/>
  <c r="AL40" i="5"/>
  <c r="AG40" i="5"/>
  <c r="BM40" i="5"/>
  <c r="BJ40" i="5"/>
  <c r="BC40" i="5"/>
  <c r="AP40" i="5"/>
  <c r="BS40" i="5"/>
  <c r="AW40" i="5"/>
  <c r="R40" i="5"/>
  <c r="K40" i="5"/>
  <c r="K85" i="5"/>
  <c r="AB40" i="5"/>
  <c r="P40" i="5"/>
  <c r="I40" i="5"/>
  <c r="I85" i="5"/>
  <c r="Z40" i="5"/>
  <c r="M39" i="5"/>
  <c r="M84" i="5"/>
  <c r="I39" i="5"/>
  <c r="I84" i="5"/>
  <c r="D84" i="5"/>
  <c r="E84" i="5"/>
  <c r="M49" i="3"/>
  <c r="N48" i="3"/>
  <c r="M50" i="3"/>
  <c r="N50" i="3"/>
  <c r="N49" i="3"/>
  <c r="J40" i="5"/>
  <c r="J85" i="5"/>
  <c r="L40" i="5"/>
  <c r="L85" i="5"/>
  <c r="AG41" i="5"/>
  <c r="R41" i="5"/>
  <c r="BC41" i="5"/>
  <c r="AW41" i="5"/>
  <c r="BJ41" i="5"/>
  <c r="U41" i="5"/>
  <c r="BK41" i="5"/>
  <c r="AB41" i="5"/>
  <c r="AP41" i="5"/>
  <c r="BT41" i="5"/>
  <c r="AC41" i="5"/>
  <c r="BQ41" i="5"/>
  <c r="AN41" i="5"/>
  <c r="BD41" i="5"/>
  <c r="AX41" i="5"/>
  <c r="BH41" i="5"/>
  <c r="V41" i="5"/>
  <c r="AK41" i="5"/>
  <c r="AY41" i="5"/>
  <c r="BM41" i="5"/>
  <c r="AU41" i="5"/>
  <c r="N42" i="5"/>
  <c r="BG41" i="5"/>
  <c r="N86" i="5"/>
  <c r="C86" i="5"/>
  <c r="AF41" i="5"/>
  <c r="BV41" i="5"/>
  <c r="BF41" i="5"/>
  <c r="AJ41" i="5"/>
  <c r="AZ41" i="5"/>
  <c r="BN41" i="5"/>
  <c r="O41" i="5"/>
  <c r="AR41" i="5"/>
  <c r="BO41" i="5"/>
  <c r="AV41" i="5"/>
  <c r="BB41" i="5"/>
  <c r="BU41" i="5"/>
  <c r="AE41" i="5"/>
  <c r="BP41" i="5"/>
  <c r="W41" i="5"/>
  <c r="BE41" i="5"/>
  <c r="AD41" i="5"/>
  <c r="BS41" i="5"/>
  <c r="AH41" i="5"/>
  <c r="BL41" i="5"/>
  <c r="Z41" i="5"/>
  <c r="X41" i="5"/>
  <c r="AI41" i="5"/>
  <c r="AA41" i="5"/>
  <c r="Q41" i="5"/>
  <c r="BR41" i="5"/>
  <c r="BA41" i="5"/>
  <c r="AT41" i="5"/>
  <c r="BI41" i="5"/>
  <c r="P41" i="5"/>
  <c r="AO41" i="5"/>
  <c r="AL41" i="5"/>
  <c r="S41" i="5"/>
  <c r="Y41" i="5"/>
  <c r="AM41" i="5"/>
  <c r="AS41" i="5"/>
  <c r="AQ41" i="5"/>
  <c r="T41" i="5"/>
  <c r="M41" i="5"/>
  <c r="M86" i="5"/>
  <c r="H40" i="5"/>
  <c r="H85" i="5"/>
  <c r="M40" i="5"/>
  <c r="M85" i="5"/>
  <c r="D85" i="5"/>
  <c r="E85" i="5"/>
  <c r="H41" i="5"/>
  <c r="H86" i="5"/>
  <c r="I41" i="5"/>
  <c r="I86" i="5"/>
  <c r="J41" i="5"/>
  <c r="J86" i="5"/>
  <c r="K41" i="5"/>
  <c r="K86" i="5"/>
  <c r="L41" i="5"/>
  <c r="L86" i="5"/>
  <c r="D86" i="5"/>
  <c r="E86" i="5"/>
  <c r="R42" i="5"/>
  <c r="BT42" i="5"/>
  <c r="AO42" i="5"/>
  <c r="BN42" i="5"/>
  <c r="N43" i="5"/>
  <c r="X42" i="5"/>
  <c r="Q42" i="5"/>
  <c r="AQ42" i="5"/>
  <c r="Y42" i="5"/>
  <c r="BU42" i="5"/>
  <c r="BK42" i="5"/>
  <c r="Z42" i="5"/>
  <c r="AA42" i="5"/>
  <c r="AJ42" i="5"/>
  <c r="AW42" i="5"/>
  <c r="P42" i="5"/>
  <c r="AZ42" i="5"/>
  <c r="AI42" i="5"/>
  <c r="BA42" i="5"/>
  <c r="BQ42" i="5"/>
  <c r="AG42" i="5"/>
  <c r="AN42" i="5"/>
  <c r="S42" i="5"/>
  <c r="AD42" i="5"/>
  <c r="V42" i="5"/>
  <c r="BF42" i="5"/>
  <c r="BM42" i="5"/>
  <c r="BS42" i="5"/>
  <c r="AE42" i="5"/>
  <c r="BH42" i="5"/>
  <c r="AT42" i="5"/>
  <c r="BE42" i="5"/>
  <c r="AP42" i="5"/>
  <c r="BO42" i="5"/>
  <c r="T42" i="5"/>
  <c r="BI42" i="5"/>
  <c r="AB42" i="5"/>
  <c r="AC42" i="5"/>
  <c r="AS42" i="5"/>
  <c r="BV42" i="5"/>
  <c r="O42" i="5"/>
  <c r="BD42" i="5"/>
  <c r="BP42" i="5"/>
  <c r="BC42" i="5"/>
  <c r="W42" i="5"/>
  <c r="AK42" i="5"/>
  <c r="AM42" i="5"/>
  <c r="N87" i="5"/>
  <c r="C87" i="5"/>
  <c r="AF42" i="5"/>
  <c r="AU42" i="5"/>
  <c r="BJ42" i="5"/>
  <c r="BL42" i="5"/>
  <c r="AX42" i="5"/>
  <c r="BR42" i="5"/>
  <c r="AR42" i="5"/>
  <c r="AV42" i="5"/>
  <c r="U42" i="5"/>
  <c r="AH42" i="5"/>
  <c r="BB42" i="5"/>
  <c r="AY42" i="5"/>
  <c r="AL42" i="5"/>
  <c r="BG42" i="5"/>
  <c r="I42" i="5"/>
  <c r="I87" i="5"/>
  <c r="M42" i="5"/>
  <c r="M87" i="5"/>
  <c r="L42" i="5"/>
  <c r="L87" i="5"/>
  <c r="J42" i="5"/>
  <c r="J87" i="5"/>
  <c r="H42" i="5"/>
  <c r="H87" i="5"/>
  <c r="K42" i="5"/>
  <c r="K87" i="5"/>
  <c r="D87" i="5"/>
  <c r="E87" i="5"/>
  <c r="Z43" i="5"/>
  <c r="AE43" i="5"/>
  <c r="AQ43" i="5"/>
  <c r="AY43" i="5"/>
  <c r="AK43" i="5"/>
  <c r="AJ43" i="5"/>
  <c r="AL43" i="5"/>
  <c r="AP43" i="5"/>
  <c r="AW43" i="5"/>
  <c r="AU43" i="5"/>
  <c r="AM43" i="5"/>
  <c r="BP43" i="5"/>
  <c r="BJ43" i="5"/>
  <c r="AR43" i="5"/>
  <c r="BS43" i="5"/>
  <c r="BC43" i="5"/>
  <c r="BO43" i="5"/>
  <c r="AG43" i="5"/>
  <c r="AS43" i="5"/>
  <c r="BV43" i="5"/>
  <c r="AO43" i="5"/>
  <c r="BD43" i="5"/>
  <c r="W43" i="5"/>
  <c r="AI43" i="5"/>
  <c r="R43" i="5"/>
  <c r="BA43" i="5"/>
  <c r="AX43" i="5"/>
  <c r="BQ43" i="5"/>
  <c r="X43" i="5"/>
  <c r="T43" i="5"/>
  <c r="O43" i="5"/>
  <c r="AD43" i="5"/>
  <c r="BM43" i="5"/>
  <c r="BI43" i="5"/>
  <c r="AZ43" i="5"/>
  <c r="BT43" i="5"/>
  <c r="BL43" i="5"/>
  <c r="BB43" i="5"/>
  <c r="AV43" i="5"/>
  <c r="BG43" i="5"/>
  <c r="Y43" i="5"/>
  <c r="BK43" i="5"/>
  <c r="AA43" i="5"/>
  <c r="BE43" i="5"/>
  <c r="AN43" i="5"/>
  <c r="BR43" i="5"/>
  <c r="AB43" i="5"/>
  <c r="BN43" i="5"/>
  <c r="AH43" i="5"/>
  <c r="BU43" i="5"/>
  <c r="S43" i="5"/>
  <c r="L43" i="5"/>
  <c r="L88" i="5"/>
  <c r="BH43" i="5"/>
  <c r="U43" i="5"/>
  <c r="Q43" i="5"/>
  <c r="AC43" i="5"/>
  <c r="AF43" i="5"/>
  <c r="BF43" i="5"/>
  <c r="V43" i="5"/>
  <c r="AT43" i="5"/>
  <c r="N88" i="5"/>
  <c r="C88" i="5"/>
  <c r="P43" i="5"/>
  <c r="I43" i="5"/>
  <c r="I88" i="5"/>
  <c r="K43" i="5"/>
  <c r="K88" i="5"/>
  <c r="H43" i="5"/>
  <c r="H88" i="5"/>
  <c r="J43" i="5"/>
  <c r="J88" i="5"/>
  <c r="M43" i="5"/>
  <c r="M88" i="5"/>
  <c r="D88" i="5"/>
  <c r="E88" i="5"/>
  <c r="E20" i="5"/>
  <c r="E22" i="5"/>
  <c r="E21" i="2"/>
  <c r="E26" i="5"/>
  <c r="E23" i="2"/>
  <c r="F26" i="5"/>
  <c r="F25" i="5"/>
  <c r="E25" i="5"/>
  <c r="D26" i="5"/>
  <c r="D56" i="4"/>
  <c r="J56" i="4"/>
  <c r="W39" i="1"/>
  <c r="D25" i="5"/>
  <c r="E25" i="2"/>
  <c r="E28" i="5"/>
  <c r="E62" i="4"/>
  <c r="K62" i="4"/>
  <c r="K43" i="1"/>
  <c r="E29" i="5"/>
  <c r="D60" i="4"/>
  <c r="J60" i="4"/>
  <c r="W41" i="1"/>
  <c r="E27" i="2"/>
</calcChain>
</file>

<file path=xl/sharedStrings.xml><?xml version="1.0" encoding="utf-8"?>
<sst xmlns="http://schemas.openxmlformats.org/spreadsheetml/2006/main" count="510" uniqueCount="278">
  <si>
    <t>----</t>
  </si>
  <si>
    <t>Limite:</t>
  </si>
  <si>
    <t>Jahrzahl</t>
  </si>
  <si>
    <t>Dropdownmenues</t>
  </si>
  <si>
    <t>Medaillenbezug</t>
  </si>
  <si>
    <t>DV-Jahr</t>
  </si>
  <si>
    <t>&lt;=40</t>
  </si>
  <si>
    <t>&gt;=Medaille</t>
  </si>
  <si>
    <t>&lt;=40 - früher</t>
  </si>
  <si>
    <t>Beginn:</t>
  </si>
  <si>
    <t>Ende:</t>
  </si>
  <si>
    <t>Tätigkeit Beginn und Ende</t>
  </si>
  <si>
    <t>Medaillen</t>
  </si>
  <si>
    <t>Keine Medaille</t>
  </si>
  <si>
    <t>Bronce alt</t>
  </si>
  <si>
    <t>Bronce-Medaille</t>
  </si>
  <si>
    <t>Silber-Medaille</t>
  </si>
  <si>
    <t>Resultat:</t>
  </si>
  <si>
    <t>Funktionsauswahl</t>
  </si>
  <si>
    <t>Funktion</t>
  </si>
  <si>
    <t>Ressort in der Sektion</t>
  </si>
  <si>
    <t>Ressort UV Veteranen</t>
  </si>
  <si>
    <t>Ressort Unterverband</t>
  </si>
  <si>
    <t>Ressort Veteranen EASV</t>
  </si>
  <si>
    <t>Ressort EASV</t>
  </si>
  <si>
    <t>Vorstand Sektion</t>
  </si>
  <si>
    <t>Vorstand UV Matchschützen</t>
  </si>
  <si>
    <t>Vorstand UV Veteranen</t>
  </si>
  <si>
    <t>Vorstand Unterverband</t>
  </si>
  <si>
    <t>Vorstand Veteranen EASV</t>
  </si>
  <si>
    <t>Vorstand EASV (ZK)</t>
  </si>
  <si>
    <t>Medaillen:</t>
  </si>
  <si>
    <t>JahrMedal</t>
  </si>
  <si>
    <t>JahrBeginnEnd</t>
  </si>
  <si>
    <t>Funktionen:</t>
  </si>
  <si>
    <t>Werte</t>
  </si>
  <si>
    <t>bed.Form Med:</t>
  </si>
  <si>
    <t>Chronologische Auflistung aller berechtigten Tätigkeiten gem. Beschrieb im Reglement.</t>
  </si>
  <si>
    <t>Anzahl Jahre</t>
  </si>
  <si>
    <t>Kalenderjahre der Tätigkeit</t>
  </si>
  <si>
    <r>
      <t>Tätigkeit</t>
    </r>
    <r>
      <rPr>
        <i/>
        <sz val="8"/>
        <rFont val="Arial"/>
        <family val="2"/>
        <charset val="204"/>
      </rPr>
      <t xml:space="preserve"> (jede einzeln, keine Kombinationen)</t>
    </r>
  </si>
  <si>
    <t>Verband  Verein</t>
  </si>
  <si>
    <t>Erstes</t>
  </si>
  <si>
    <t>Letztes</t>
  </si>
  <si>
    <t>Abkürzung</t>
  </si>
  <si>
    <t>Nr.</t>
  </si>
  <si>
    <t>Wie viele Restpunkte blieben beim letzten Bezug?</t>
  </si>
  <si>
    <t>Restpunkte:</t>
  </si>
  <si>
    <t>Bezugsjahr (DV):</t>
  </si>
  <si>
    <t>bis</t>
  </si>
  <si>
    <t>zu Beginn:</t>
  </si>
  <si>
    <t>am Ende:</t>
  </si>
  <si>
    <t>Berechtigt zum Bezug der Medaille:</t>
  </si>
  <si>
    <t>Punkteberechnung und Verdienstmedaillenanspruch</t>
  </si>
  <si>
    <t>Abgabe an DV:</t>
  </si>
  <si>
    <t>Eidgenössischer Armbrustschützenverband
Association fédérale de tir à l’arbalète AFTA</t>
  </si>
  <si>
    <t>Personalien</t>
  </si>
  <si>
    <t>Medaille wird beantragt für:</t>
  </si>
  <si>
    <r>
      <t>Antragsteller:</t>
    </r>
    <r>
      <rPr>
        <i/>
        <sz val="8"/>
        <rFont val="Arial"/>
        <family val="2"/>
        <charset val="204"/>
      </rPr>
      <t xml:space="preserve"> (Vorstandsmitglied)</t>
    </r>
  </si>
  <si>
    <t>Name Vorname</t>
  </si>
  <si>
    <t>Strasse</t>
  </si>
  <si>
    <t>PLZ Ort</t>
  </si>
  <si>
    <t>Telefon:</t>
  </si>
  <si>
    <t>E-mail:</t>
  </si>
  <si>
    <t>Sektion/Verband:</t>
  </si>
  <si>
    <t>EASV Nr.</t>
  </si>
  <si>
    <t>Funktion im Verein:</t>
  </si>
  <si>
    <t>Geburtsdatum:</t>
  </si>
  <si>
    <t>Datum Antragsstellung:</t>
  </si>
  <si>
    <t>Eingabetermin an Unterverband:</t>
  </si>
  <si>
    <r>
      <t xml:space="preserve">Präsident Verein </t>
    </r>
    <r>
      <rPr>
        <sz val="10"/>
        <rFont val="Arial"/>
        <family val="2"/>
        <charset val="204"/>
      </rPr>
      <t>→</t>
    </r>
  </si>
  <si>
    <t>Präsident Unterverband →</t>
  </si>
  <si>
    <t>EASV ZK →</t>
  </si>
  <si>
    <r>
      <t>Laufweg für Antrag</t>
    </r>
    <r>
      <rPr>
        <i/>
        <sz val="8"/>
        <rFont val="Arial"/>
        <family val="2"/>
        <charset val="204"/>
      </rPr>
      <t xml:space="preserve"> </t>
    </r>
  </si>
  <si>
    <t>(Datum, Stempel, Name und Unterschrift der Präsidenten, resp. Stv.):</t>
  </si>
  <si>
    <t>je 1 Kopie zurück an alle</t>
  </si>
  <si>
    <t>Bezeichnung, Beschreibung der Tätigkeit</t>
  </si>
  <si>
    <t xml:space="preserve">  Kategorie und Funktion der Tätigkeit (gem. Bewertungstabelle, Reglement Art. 4.2)</t>
  </si>
  <si>
    <t>Verdienstmedaille EASV</t>
  </si>
  <si>
    <t>keine</t>
  </si>
  <si>
    <t>Silber</t>
  </si>
  <si>
    <t>Jahre</t>
  </si>
  <si>
    <t>Kategorie</t>
  </si>
  <si>
    <t>Zusammenfassung, Abgabebeleg:</t>
  </si>
  <si>
    <t>Name:</t>
  </si>
  <si>
    <t>Bezugsjahr letzte Medaille:</t>
  </si>
  <si>
    <t>Zeitspanne berücksichtigt:</t>
  </si>
  <si>
    <t>Zeitspanne Tätigkeiten:</t>
  </si>
  <si>
    <t>Anzahl Tätigkeiten:</t>
  </si>
  <si>
    <t>Total Tätigkeitsjahre kumuliert:</t>
  </si>
  <si>
    <t>Restpunkte nach letztem Bezug:</t>
  </si>
  <si>
    <t>Erreichte Punktzahl:</t>
  </si>
  <si>
    <t>Total Punktzahl für Bezug:</t>
  </si>
  <si>
    <t>Verdienstmedallie abzugeben:</t>
  </si>
  <si>
    <t>Gutschrift Restpunkte:</t>
  </si>
  <si>
    <t>Medaille/Medaillen erhalten:</t>
  </si>
  <si>
    <t>Ort:</t>
  </si>
  <si>
    <t>Datum:</t>
  </si>
  <si>
    <t>Unterschrift:</t>
  </si>
  <si>
    <t>Verdienstmedaille</t>
  </si>
  <si>
    <t>1. Ermittlung der Funktionseinsätze pro Jahr aus der Erfassungstabelle/Antragsformular</t>
  </si>
  <si>
    <t>Berechnung der Punkte</t>
  </si>
  <si>
    <t>Summen der Funktionen</t>
  </si>
  <si>
    <t>Funktion Zeile 1</t>
  </si>
  <si>
    <t>Funktion Zeile 2</t>
  </si>
  <si>
    <t>Funktion Zeile 3</t>
  </si>
  <si>
    <t>Funktion Zeile 4</t>
  </si>
  <si>
    <t>Funktion Zeile 5</t>
  </si>
  <si>
    <t>Funktion Zeile 6</t>
  </si>
  <si>
    <t>Funktion Zeile 7</t>
  </si>
  <si>
    <t>Funktion Zeile 8</t>
  </si>
  <si>
    <t>Funktion Zeile 9</t>
  </si>
  <si>
    <t>Funktion Zeile 10</t>
  </si>
  <si>
    <t>k1vs</t>
  </si>
  <si>
    <t>k1nv</t>
  </si>
  <si>
    <t>k2vs</t>
  </si>
  <si>
    <t>k2nv</t>
  </si>
  <si>
    <t>k3vs</t>
  </si>
  <si>
    <t>k3nv</t>
  </si>
  <si>
    <t>Totalpunktzahl bis heute (massgebend für) für Bezug:</t>
  </si>
  <si>
    <t>Verdienstmedaille wenn schon:</t>
  </si>
  <si>
    <t>Bronce / alt</t>
  </si>
  <si>
    <t>Ermittlung Formulareintrag:</t>
  </si>
  <si>
    <t>Medaille:</t>
  </si>
  <si>
    <t>Restpunkte (nach Bezug):</t>
  </si>
  <si>
    <t>Übertrag in Antragserfassung:</t>
  </si>
  <si>
    <t>Ab Jahr (nächste DV):</t>
  </si>
  <si>
    <t>Noch keine Medaille</t>
  </si>
  <si>
    <t>3. Ermittlung der Jahrespunktzahlen und Totale</t>
  </si>
  <si>
    <t>Letztes Jahr aus Antragsform:</t>
  </si>
  <si>
    <t>Basispunkte aus Bew-Register:</t>
  </si>
  <si>
    <t>2. Ermittlung der Faktoren mit Bewertungstabelle</t>
  </si>
  <si>
    <t>Jahr</t>
  </si>
  <si>
    <t>Punkte</t>
  </si>
  <si>
    <t>Total laufend</t>
  </si>
  <si>
    <t>Bewertung (Register)</t>
  </si>
  <si>
    <t>Bewertung der Tätigkeiten</t>
  </si>
  <si>
    <t>Grundlagen:</t>
  </si>
  <si>
    <t>-Aufteilung in Tätigkeiten innerhalb und ausserhalb von Vorständen und in drei Kategorien *</t>
  </si>
  <si>
    <t>-Pro Kategorie gilt der höchste erreichte Zusatz-Punkte zur Berechnung (nur ein Wert) *</t>
  </si>
  <si>
    <t>-Die Kategorienfaktoren werden miteinander multipliziert (höchstens drei) und dann mit der Basispunktzahl multipliziert</t>
  </si>
  <si>
    <t>-Für jedes Jahr werden die Punkte auf diese Weise berechnet und anschliessend addiert, was die Totalpunktzahl für die Auszeichnung ergibt</t>
  </si>
  <si>
    <t>Bewertung b</t>
  </si>
  <si>
    <t>Basispunkte</t>
  </si>
  <si>
    <t>Vorstandsmitglieder (VS)</t>
  </si>
  <si>
    <t>Funktionen ausserhalb Vorstand (NV)</t>
  </si>
  <si>
    <t>Vorstandsmitglieder gem. Wahl GV/DV und Statuten</t>
  </si>
  <si>
    <t>Ressortleiter und Funktionäre, die im Auftrag des Vorstandes umfangreiche Funktionen ausüben.</t>
  </si>
  <si>
    <t>1. Kategorie</t>
  </si>
  <si>
    <t>- Vorstand Sektion</t>
  </si>
  <si>
    <t>- Funktionen in der Sektion</t>
  </si>
  <si>
    <t>- Vorstand UV Matchschützenvereinigung</t>
  </si>
  <si>
    <t>- Funktionen UV Veteranen Gruppe/Vereinigung</t>
  </si>
  <si>
    <t>- Vorstand UV Veteranen Gruppe/Vereinigung</t>
  </si>
  <si>
    <t>Anzahl Funktionen VS</t>
  </si>
  <si>
    <t>Faktor</t>
  </si>
  <si>
    <t>Anzahl Funktionen NV</t>
  </si>
  <si>
    <t>1. Funktion</t>
  </si>
  <si>
    <t>2. Funktionen</t>
  </si>
  <si>
    <t>3. Funktionen</t>
  </si>
  <si>
    <t>2. Kategorie</t>
  </si>
  <si>
    <t>- Vorstand Unterverband</t>
  </si>
  <si>
    <t>- Funktionen Unterverband</t>
  </si>
  <si>
    <t>- Vorstand Veteranen-Vereinigung EASV</t>
  </si>
  <si>
    <t>- Funktionen Veteranen-Vereinigung EASV</t>
  </si>
  <si>
    <t>3. Kategorie</t>
  </si>
  <si>
    <t>- Zentralkomitee (ZK)</t>
  </si>
  <si>
    <t>- Funktionen EASV (z.B. Ressortleiter)</t>
  </si>
  <si>
    <t>* Begründung:</t>
  </si>
  <si>
    <t>-Innerhalb einer Kategorie sind die Arbeiten meist sehr artverwandt und überschneiden sich teilweise so, dass der Aufwand in einem engeren Rahmen bleibt.</t>
  </si>
  <si>
    <t>-Tätigkeiten in verschiedenen Kategorien sind unterschiedlicher und somit aufwändiger so dass sich eine Multiplikaton rechtfertigt.</t>
  </si>
  <si>
    <t>Medaillenpunkte:</t>
  </si>
  <si>
    <t>Gold</t>
  </si>
  <si>
    <t>Diff. zu vorhergehender Medaliie</t>
  </si>
  <si>
    <t>Bronce</t>
  </si>
  <si>
    <t>Bezogene Medaille</t>
  </si>
  <si>
    <t>Bezugsjahr der Medaille</t>
  </si>
  <si>
    <t>Restpunkte vor Berechnung</t>
  </si>
  <si>
    <t>Tätigkeiten 1-10</t>
  </si>
  <si>
    <t>Erstes J</t>
  </si>
  <si>
    <t>Letztes J</t>
  </si>
  <si>
    <t>Anz</t>
  </si>
  <si>
    <t>Funkt</t>
  </si>
  <si>
    <t>Tabelle Schlüssel Funktion (SVERWEIS)</t>
  </si>
  <si>
    <t>Transfer der berechneten Werte aus BerechnungTab nach Antragsformular</t>
  </si>
  <si>
    <t>Erfasste Zeitperiode</t>
  </si>
  <si>
    <t>Restpunkte in dieser Zeitperiode:</t>
  </si>
  <si>
    <t>Erreichte Punktzahl total, inkl. Restpunkte:</t>
  </si>
  <si>
    <t>vom:</t>
  </si>
  <si>
    <t>bis:</t>
  </si>
  <si>
    <t>Eingabe von Antragsformular</t>
  </si>
  <si>
    <t>Ausgabe an BerechnungTab</t>
  </si>
  <si>
    <t>Eingabe von BerechnungTab</t>
  </si>
  <si>
    <t>Ausgabe an Antragsformular</t>
  </si>
  <si>
    <t>Transfer der berechneten Werte aus BerechnungTab nach Abgabeprotokoll</t>
  </si>
  <si>
    <t>Ausgabe an Abgabeprotokoll</t>
  </si>
  <si>
    <t>Tätigkeitsjahre kumuliert</t>
  </si>
  <si>
    <t>Berechnung Zeitspannen nach BerechnungTab</t>
  </si>
  <si>
    <t>Für Berechnungstabelle</t>
  </si>
  <si>
    <t>Grösstes erfasstes Jahr</t>
  </si>
  <si>
    <t>Für erfasste Zeitperiode</t>
  </si>
  <si>
    <t>Erstes erfasstes Jahr</t>
  </si>
  <si>
    <t>Funkt Kat</t>
  </si>
  <si>
    <t>Funkt VS/NV</t>
  </si>
  <si>
    <t>VS/NV</t>
  </si>
  <si>
    <t>nv</t>
  </si>
  <si>
    <t>vs</t>
  </si>
  <si>
    <t>Datum Antragstellung</t>
  </si>
  <si>
    <t>Tabelle Schlüssel Bezogene Medaillen (SVERWEIS)</t>
  </si>
  <si>
    <t>Ausgabe nur nach Antragserfassung</t>
  </si>
  <si>
    <t>na</t>
  </si>
  <si>
    <t>Total nach BerE16 und TransD70</t>
  </si>
  <si>
    <t>Transfer der Werte aus Antragsformular nach BerechnungTab und zurück zur Ausgabe im Antrags- oder Abgabeformular</t>
  </si>
  <si>
    <t>Total erreichte Punktzahl (inkl. Restpunkte zu Beginn gem. Eingabe):</t>
  </si>
  <si>
    <t>Tätigkeiten Anzahl total</t>
  </si>
  <si>
    <t>Eingaben aus Antragsformular:</t>
  </si>
  <si>
    <t>Warn.Restpunkte</t>
  </si>
  <si>
    <t>wie auf Transfer:</t>
  </si>
  <si>
    <t>Erstes berücksichtigtes Jahr der Zeitperiode</t>
  </si>
  <si>
    <t>Jahr der Antragsstellung (=letztes J der Periode)</t>
  </si>
  <si>
    <t>Zeitperiode berücksichtigt resp. abgedeckt:</t>
  </si>
  <si>
    <t>von</t>
  </si>
  <si>
    <t>Erfasste, abgerechnete Zeitperiode:</t>
  </si>
  <si>
    <t>&amp; weiter an EASV:</t>
  </si>
  <si>
    <t>Gültigkeit Antragsdatum (Formel):</t>
  </si>
  <si>
    <t>Warnung wenn Zeitperiode nicht standard:</t>
  </si>
  <si>
    <t>Antragsdatum nach 30.11.akt.Jahr:</t>
  </si>
  <si>
    <t>Gültig</t>
  </si>
  <si>
    <t>Antragsdatum vor 1.1.akt.Jahr oder</t>
  </si>
  <si>
    <t>Ungültig wenn Diff. neg.</t>
  </si>
  <si>
    <t>Jahr heute:</t>
  </si>
  <si>
    <t>Jahr für Berechnungen:</t>
  </si>
  <si>
    <t>Datum Jahr Zukunft:</t>
  </si>
  <si>
    <t>Berechnungsjahr:</t>
  </si>
  <si>
    <t>Kleinstes erfassbares Jahr (mimimal Berechnungsjahr -39)</t>
  </si>
  <si>
    <t/>
  </si>
  <si>
    <t>Eingabetermin:</t>
  </si>
  <si>
    <t xml:space="preserve">30. November </t>
  </si>
  <si>
    <t>&lt;=Antragsjahr</t>
  </si>
  <si>
    <t>Antragsjahr:</t>
  </si>
  <si>
    <t>Bezugsjahr:</t>
  </si>
  <si>
    <t xml:space="preserve">Restpunkte:       </t>
  </si>
  <si>
    <t>Testausgaben, nur auf diesem Blatt verwendet</t>
  </si>
  <si>
    <t>Bezüge und Formeln, welche neben der Listen zum berechnen verwndet werden</t>
  </si>
  <si>
    <t>Legende</t>
  </si>
  <si>
    <t>Erklärungen sind kursiv</t>
  </si>
  <si>
    <t>Welche EASV-Verdienstmedaille wurde als letzte bezogen?</t>
  </si>
  <si>
    <t>Kurzanleitung:</t>
  </si>
  <si>
    <t>Personalien der beteiligten Personen:</t>
  </si>
  <si>
    <t>- für die der Medaillenantrag gestellt wird (der/die Geehrte)</t>
  </si>
  <si>
    <t>- welche den Antrag stellt und als Kontaktperson fungiert</t>
  </si>
  <si>
    <t>Bitte Vollständig ausfüllen.</t>
  </si>
  <si>
    <t>Datum bis spätestens 30. Nov. des laufenden Jahres</t>
  </si>
  <si>
    <t>Wenn schon eine Medaille bezogen wurde:</t>
  </si>
  <si>
    <t>Medaille und Jahr anklicken und auswählen, Restpunkte eintragen</t>
  </si>
  <si>
    <t>Die Restpunktesaldi sind als Download vom EASV erhältlich.</t>
  </si>
  <si>
    <t>Die Wegleitung ist als Download vom EASV erhältlich.</t>
  </si>
  <si>
    <t>Für jede Zeile:</t>
  </si>
  <si>
    <t>- Bezeichnung, klaren Beschrieb eintragen</t>
  </si>
  <si>
    <t>- Kürzel vom Verein oder Verband für den gearbeitet wurde eintragen</t>
  </si>
  <si>
    <t>- Sep 2000 bis Sep 2003, Zuordnung 2001–2003, Dauer 3 Jahre</t>
  </si>
  <si>
    <t>- Feb 2008 bis Feb 2009, Zuordnung 2008–2008, Dauer 1 Jahr</t>
  </si>
  <si>
    <t>- Die Kategorie und Funktion, die auf die Tätigkeit zutrifft auswählen</t>
  </si>
  <si>
    <t>Die Felder "Jahrzahl" und "Funktion" sind Dropdown-Menüs</t>
  </si>
  <si>
    <t>Stempel des Vereins und Verbands</t>
  </si>
  <si>
    <t>Datum, Name und Unterschrift</t>
  </si>
  <si>
    <t>der Präsidenten</t>
  </si>
  <si>
    <t>Ein Original läuft zum EASV, nach Bereinigung bekommt jede Stelle eine Kopie</t>
  </si>
  <si>
    <t>Eingabetermine:</t>
  </si>
  <si>
    <t>Die Verbände müssen bis zu diesem Datum im Besitz des Antrags sein</t>
  </si>
  <si>
    <t>Die berechneten Werte und</t>
  </si>
  <si>
    <t>Ansprüche werden laufend angezeigt</t>
  </si>
  <si>
    <r>
      <t xml:space="preserve">Dateie: </t>
    </r>
    <r>
      <rPr>
        <b/>
        <sz val="9"/>
        <rFont val="Arial"/>
        <charset val="204"/>
      </rPr>
      <t>EASV-VM_Wegleitung_09_Vx-x.pdf</t>
    </r>
  </si>
  <si>
    <r>
      <t xml:space="preserve">Dateien: </t>
    </r>
    <r>
      <rPr>
        <b/>
        <sz val="9"/>
        <rFont val="Arial"/>
        <charset val="204"/>
      </rPr>
      <t>EASV-VM_Restpunkte_DVxx_Vx-x.pdf</t>
    </r>
  </si>
  <si>
    <t>- Erstes und letztes Jahr der Tätigkeit aufführen, die Anzahl Jahre wird auto-</t>
  </si>
  <si>
    <t xml:space="preserve">  matisch ausgegeben und ergibt ein Jahr mehr als die Differenz der Zahlen</t>
  </si>
  <si>
    <r>
      <t>Beispiele</t>
    </r>
    <r>
      <rPr>
        <sz val="9"/>
        <rFont val="Arial"/>
        <charset val="204"/>
      </rPr>
      <t xml:space="preserve"> (weitere Beisp. In der Wegleitung):</t>
    </r>
  </si>
  <si>
    <t>Antrag auf Vergabe der Verdienstmedaille des EASV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</si>
</sst>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8" formatCode="[$-807]d/\ mmmm\ yyyy;@"/>
    <numFmt numFmtId="199" formatCode="dd/mm/yyyy;@"/>
    <numFmt numFmtId="215" formatCode="&quot;/ &quot;@"/>
  </numFmts>
  <fonts count="39" x14ac:knownFonts="1">
    <font>
      <sz val="1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charset val="204"/>
    </font>
    <font>
      <sz val="12"/>
      <name val="Arial"/>
      <charset val="204"/>
    </font>
    <font>
      <b/>
      <sz val="13"/>
      <name val="Comic Sans MS"/>
      <family val="4"/>
    </font>
    <font>
      <b/>
      <sz val="13"/>
      <color indexed="13"/>
      <name val="Comic Sans MS"/>
      <family val="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charset val="204"/>
    </font>
    <font>
      <b/>
      <sz val="14"/>
      <name val="Arial"/>
      <family val="2"/>
      <charset val="204"/>
    </font>
    <font>
      <b/>
      <u/>
      <sz val="16"/>
      <name val="Arial"/>
      <family val="2"/>
      <charset val="204"/>
    </font>
    <font>
      <u/>
      <sz val="16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charset val="204"/>
    </font>
    <font>
      <sz val="14"/>
      <name val="Times New Roman"/>
      <family val="1"/>
    </font>
    <font>
      <b/>
      <sz val="12"/>
      <name val="Arial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48"/>
      <name val="Arial"/>
      <charset val="204"/>
    </font>
    <font>
      <b/>
      <sz val="10"/>
      <color indexed="10"/>
      <name val="Times New Roman"/>
      <family val="1"/>
    </font>
    <font>
      <sz val="14"/>
      <name val="Arial"/>
      <family val="2"/>
      <charset val="204"/>
    </font>
    <font>
      <i/>
      <sz val="11"/>
      <name val="Arial"/>
      <family val="2"/>
      <charset val="204"/>
    </font>
    <font>
      <u/>
      <sz val="10"/>
      <name val="Arial"/>
      <charset val="204"/>
    </font>
    <font>
      <sz val="9"/>
      <name val="Arial"/>
      <charset val="204"/>
    </font>
    <font>
      <b/>
      <sz val="9"/>
      <name val="Arial"/>
      <charset val="204"/>
    </font>
    <font>
      <b/>
      <sz val="14"/>
      <name val="Arial"/>
      <charset val="204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13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quotePrefix="1" applyNumberForma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6" fillId="0" borderId="0" xfId="0" applyFont="1"/>
    <xf numFmtId="0" fontId="0" fillId="3" borderId="0" xfId="0" applyFill="1" applyProtection="1"/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15" fillId="3" borderId="0" xfId="0" applyFont="1" applyFill="1" applyProtection="1"/>
    <xf numFmtId="0" fontId="16" fillId="3" borderId="0" xfId="0" applyFont="1" applyFill="1" applyProtection="1"/>
    <xf numFmtId="0" fontId="17" fillId="3" borderId="0" xfId="0" applyFont="1" applyFill="1" applyProtection="1"/>
    <xf numFmtId="0" fontId="9" fillId="3" borderId="0" xfId="0" applyFont="1" applyFill="1" applyProtection="1"/>
    <xf numFmtId="0" fontId="14" fillId="3" borderId="0" xfId="0" applyFont="1" applyFill="1" applyProtection="1"/>
    <xf numFmtId="0" fontId="20" fillId="3" borderId="0" xfId="0" applyFont="1" applyFill="1" applyProtection="1"/>
    <xf numFmtId="0" fontId="14" fillId="3" borderId="0" xfId="0" applyFont="1" applyFill="1" applyBorder="1" applyAlignment="1" applyProtection="1">
      <alignment horizontal="left" vertical="center"/>
    </xf>
    <xf numFmtId="1" fontId="17" fillId="3" borderId="0" xfId="0" applyNumberFormat="1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/>
    </xf>
    <xf numFmtId="1" fontId="6" fillId="3" borderId="0" xfId="0" applyNumberFormat="1" applyFont="1" applyFill="1" applyBorder="1" applyAlignment="1" applyProtection="1">
      <alignment horizontal="center" vertical="center"/>
    </xf>
    <xf numFmtId="0" fontId="0" fillId="0" borderId="12" xfId="0" applyBorder="1"/>
    <xf numFmtId="0" fontId="13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23" fillId="3" borderId="0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right" vertical="center"/>
    </xf>
    <xf numFmtId="0" fontId="17" fillId="3" borderId="9" xfId="0" applyFont="1" applyFill="1" applyBorder="1" applyAlignment="1" applyProtection="1">
      <alignment horizontal="left" vertical="center" indent="1"/>
    </xf>
    <xf numFmtId="0" fontId="15" fillId="0" borderId="0" xfId="0" applyFont="1" applyFill="1" applyProtection="1"/>
    <xf numFmtId="0" fontId="0" fillId="0" borderId="0" xfId="0" applyFill="1" applyBorder="1" applyProtection="1"/>
    <xf numFmtId="0" fontId="16" fillId="0" borderId="0" xfId="0" applyFont="1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11" fillId="0" borderId="0" xfId="0" applyFont="1" applyFill="1" applyProtection="1"/>
    <xf numFmtId="0" fontId="11" fillId="0" borderId="6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26" fillId="0" borderId="1" xfId="0" applyFont="1" applyFill="1" applyBorder="1" applyAlignment="1" applyProtection="1">
      <alignment horizontal="center" vertical="center"/>
    </xf>
    <xf numFmtId="0" fontId="11" fillId="0" borderId="13" xfId="0" applyFont="1" applyFill="1" applyBorder="1" applyProtection="1"/>
    <xf numFmtId="0" fontId="5" fillId="0" borderId="0" xfId="0" applyFont="1"/>
    <xf numFmtId="0" fontId="0" fillId="4" borderId="0" xfId="0" applyFill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8" xfId="0" applyBorder="1"/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9" xfId="0" applyFill="1" applyBorder="1"/>
    <xf numFmtId="0" fontId="0" fillId="4" borderId="5" xfId="0" applyFill="1" applyBorder="1" applyAlignment="1">
      <alignment horizontal="center"/>
    </xf>
    <xf numFmtId="0" fontId="0" fillId="4" borderId="7" xfId="0" applyFill="1" applyBorder="1"/>
    <xf numFmtId="0" fontId="0" fillId="4" borderId="20" xfId="0" applyFill="1" applyBorder="1" applyAlignment="1">
      <alignment horizontal="center"/>
    </xf>
    <xf numFmtId="0" fontId="0" fillId="4" borderId="18" xfId="0" applyFill="1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0" xfId="0" applyFont="1"/>
    <xf numFmtId="0" fontId="27" fillId="0" borderId="0" xfId="0" applyFont="1"/>
    <xf numFmtId="49" fontId="0" fillId="0" borderId="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23" xfId="0" applyBorder="1"/>
    <xf numFmtId="49" fontId="0" fillId="4" borderId="9" xfId="0" applyNumberForma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49" fontId="0" fillId="4" borderId="16" xfId="0" applyNumberFormat="1" applyFill="1" applyBorder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4" xfId="0" applyBorder="1"/>
    <xf numFmtId="49" fontId="0" fillId="4" borderId="10" xfId="0" applyNumberForma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49" fontId="0" fillId="4" borderId="0" xfId="0" applyNumberFormat="1" applyFill="1" applyBorder="1" applyAlignment="1">
      <alignment horizontal="center"/>
    </xf>
    <xf numFmtId="49" fontId="0" fillId="4" borderId="18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left"/>
    </xf>
    <xf numFmtId="49" fontId="0" fillId="4" borderId="12" xfId="0" applyNumberFormat="1" applyFill="1" applyBorder="1" applyAlignment="1">
      <alignment horizontal="left"/>
    </xf>
    <xf numFmtId="49" fontId="0" fillId="4" borderId="12" xfId="0" applyNumberFormat="1" applyFill="1" applyBorder="1" applyAlignment="1">
      <alignment horizontal="center"/>
    </xf>
    <xf numFmtId="49" fontId="0" fillId="4" borderId="21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/>
    </xf>
    <xf numFmtId="0" fontId="0" fillId="4" borderId="21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11" xfId="0" applyBorder="1"/>
    <xf numFmtId="0" fontId="0" fillId="0" borderId="25" xfId="0" applyBorder="1"/>
    <xf numFmtId="0" fontId="0" fillId="2" borderId="6" xfId="0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0" fillId="4" borderId="8" xfId="0" applyFill="1" applyBorder="1"/>
    <xf numFmtId="0" fontId="0" fillId="4" borderId="18" xfId="0" applyFill="1" applyBorder="1" applyAlignment="1">
      <alignment horizontal="center"/>
    </xf>
    <xf numFmtId="0" fontId="0" fillId="0" borderId="4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2" borderId="7" xfId="0" applyNumberFormat="1" applyFill="1" applyBorder="1" applyAlignment="1" applyProtection="1">
      <alignment horizontal="center"/>
    </xf>
    <xf numFmtId="0" fontId="0" fillId="0" borderId="6" xfId="0" quotePrefix="1" applyBorder="1" applyAlignment="1">
      <alignment horizontal="center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1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3" borderId="0" xfId="0" applyFont="1" applyFill="1" applyProtection="1"/>
    <xf numFmtId="0" fontId="0" fillId="0" borderId="1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5" fillId="0" borderId="0" xfId="0" applyFont="1" applyAlignment="1" applyProtection="1">
      <alignment horizontal="left" vertical="top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4" fillId="5" borderId="6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 vertical="center" indent="1"/>
    </xf>
    <xf numFmtId="0" fontId="14" fillId="0" borderId="10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18" xfId="0" applyFont="1" applyBorder="1" applyAlignment="1" applyProtection="1">
      <alignment vertical="center"/>
    </xf>
    <xf numFmtId="0" fontId="0" fillId="0" borderId="11" xfId="0" applyBorder="1" applyAlignment="1" applyProtection="1">
      <alignment horizontal="left" vertical="center" indent="1"/>
    </xf>
    <xf numFmtId="0" fontId="0" fillId="0" borderId="1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indent="3"/>
    </xf>
    <xf numFmtId="0" fontId="0" fillId="0" borderId="0" xfId="0" applyAlignment="1">
      <alignment horizontal="left" indent="3"/>
    </xf>
    <xf numFmtId="49" fontId="33" fillId="3" borderId="0" xfId="0" applyNumberFormat="1" applyFont="1" applyFill="1" applyAlignment="1" applyProtection="1">
      <alignment horizontal="right"/>
    </xf>
    <xf numFmtId="49" fontId="33" fillId="3" borderId="0" xfId="0" applyNumberFormat="1" applyFont="1" applyFill="1" applyAlignment="1" applyProtection="1">
      <alignment horizontal="right" vertical="top"/>
    </xf>
    <xf numFmtId="0" fontId="22" fillId="3" borderId="0" xfId="0" applyNumberFormat="1" applyFont="1" applyFill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quotePrefix="1" applyFont="1" applyFill="1" applyBorder="1" applyAlignment="1" applyProtection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0" xfId="0" applyFill="1" applyBorder="1"/>
    <xf numFmtId="0" fontId="34" fillId="0" borderId="0" xfId="0" applyFont="1"/>
    <xf numFmtId="0" fontId="0" fillId="0" borderId="16" xfId="0" quotePrefix="1" applyBorder="1" applyAlignment="1">
      <alignment horizontal="left" vertical="center" indent="1"/>
    </xf>
    <xf numFmtId="0" fontId="4" fillId="0" borderId="0" xfId="0" applyFont="1"/>
    <xf numFmtId="49" fontId="5" fillId="0" borderId="0" xfId="0" applyNumberFormat="1" applyFont="1" applyFill="1" applyProtection="1"/>
    <xf numFmtId="0" fontId="6" fillId="0" borderId="0" xfId="0" applyFont="1" applyProtection="1"/>
    <xf numFmtId="0" fontId="0" fillId="0" borderId="0" xfId="0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0" fillId="0" borderId="14" xfId="0" applyBorder="1" applyProtection="1"/>
    <xf numFmtId="0" fontId="0" fillId="0" borderId="8" xfId="0" applyBorder="1" applyProtection="1"/>
    <xf numFmtId="14" fontId="0" fillId="0" borderId="6" xfId="0" applyNumberFormat="1" applyBorder="1" applyAlignment="1" applyProtection="1">
      <alignment horizontal="center"/>
    </xf>
    <xf numFmtId="14" fontId="0" fillId="0" borderId="14" xfId="0" applyNumberFormat="1" applyBorder="1" applyAlignment="1" applyProtection="1">
      <alignment horizontal="center"/>
    </xf>
    <xf numFmtId="0" fontId="0" fillId="0" borderId="9" xfId="0" applyBorder="1" applyProtection="1"/>
    <xf numFmtId="14" fontId="0" fillId="0" borderId="4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2" borderId="9" xfId="0" applyFill="1" applyBorder="1" applyAlignment="1" applyProtection="1"/>
    <xf numFmtId="0" fontId="0" fillId="2" borderId="15" xfId="0" applyFill="1" applyBorder="1" applyProtection="1"/>
    <xf numFmtId="0" fontId="0" fillId="2" borderId="8" xfId="0" applyFill="1" applyBorder="1" applyProtection="1"/>
    <xf numFmtId="0" fontId="0" fillId="0" borderId="0" xfId="0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0" fillId="2" borderId="4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0" fontId="0" fillId="0" borderId="17" xfId="0" applyBorder="1" applyProtection="1"/>
    <xf numFmtId="0" fontId="0" fillId="0" borderId="4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0" fontId="0" fillId="0" borderId="10" xfId="0" applyBorder="1" applyProtection="1"/>
    <xf numFmtId="0" fontId="0" fillId="0" borderId="18" xfId="0" applyBorder="1" applyProtection="1"/>
    <xf numFmtId="49" fontId="0" fillId="0" borderId="4" xfId="0" applyNumberFormat="1" applyBorder="1" applyAlignment="1" applyProtection="1">
      <alignment horizontal="center"/>
    </xf>
    <xf numFmtId="0" fontId="0" fillId="0" borderId="11" xfId="0" applyBorder="1" applyProtection="1"/>
    <xf numFmtId="0" fontId="0" fillId="0" borderId="21" xfId="0" applyBorder="1" applyProtection="1"/>
    <xf numFmtId="0" fontId="0" fillId="2" borderId="6" xfId="0" applyFill="1" applyBorder="1" applyAlignment="1" applyProtection="1">
      <alignment horizontal="center"/>
    </xf>
    <xf numFmtId="0" fontId="0" fillId="2" borderId="14" xfId="0" applyFill="1" applyBorder="1" applyProtection="1"/>
    <xf numFmtId="0" fontId="0" fillId="0" borderId="9" xfId="0" applyBorder="1" applyAlignment="1" applyProtection="1">
      <alignment horizontal="left" vertical="center" indent="1"/>
    </xf>
    <xf numFmtId="49" fontId="0" fillId="0" borderId="0" xfId="0" applyNumberFormat="1" applyProtection="1"/>
    <xf numFmtId="49" fontId="0" fillId="0" borderId="6" xfId="0" applyNumberFormat="1" applyBorder="1" applyAlignment="1" applyProtection="1">
      <alignment horizontal="center"/>
    </xf>
    <xf numFmtId="0" fontId="0" fillId="0" borderId="11" xfId="0" quotePrefix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11" xfId="0" quotePrefix="1" applyBorder="1" applyAlignment="1" applyProtection="1">
      <alignment horizontal="left" vertical="center" indent="1"/>
    </xf>
    <xf numFmtId="198" fontId="0" fillId="0" borderId="14" xfId="0" applyNumberFormat="1" applyBorder="1" applyAlignment="1" applyProtection="1">
      <alignment horizontal="left"/>
    </xf>
    <xf numFmtId="0" fontId="0" fillId="0" borderId="15" xfId="0" applyBorder="1" applyProtection="1"/>
    <xf numFmtId="1" fontId="0" fillId="0" borderId="6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0" fontId="0" fillId="0" borderId="6" xfId="0" applyBorder="1" applyProtection="1"/>
    <xf numFmtId="49" fontId="15" fillId="0" borderId="0" xfId="0" applyNumberFormat="1" applyFont="1" applyFill="1" applyProtection="1"/>
    <xf numFmtId="49" fontId="16" fillId="0" borderId="0" xfId="0" applyNumberFormat="1" applyFont="1" applyFill="1" applyProtection="1"/>
    <xf numFmtId="49" fontId="11" fillId="0" borderId="0" xfId="0" applyNumberFormat="1" applyFont="1" applyFill="1" applyProtection="1"/>
    <xf numFmtId="49" fontId="11" fillId="0" borderId="0" xfId="0" applyNumberFormat="1" applyFont="1" applyProtection="1"/>
    <xf numFmtId="49" fontId="0" fillId="0" borderId="1" xfId="0" applyNumberFormat="1" applyBorder="1" applyProtection="1"/>
    <xf numFmtId="49" fontId="11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vertical="center" wrapText="1"/>
    </xf>
    <xf numFmtId="49" fontId="5" fillId="0" borderId="26" xfId="0" applyNumberFormat="1" applyFont="1" applyBorder="1" applyAlignment="1" applyProtection="1">
      <alignment horizontal="left" vertical="center" wrapText="1" indent="2"/>
    </xf>
    <xf numFmtId="49" fontId="6" fillId="0" borderId="27" xfId="0" applyNumberFormat="1" applyFont="1" applyBorder="1" applyAlignment="1" applyProtection="1">
      <alignment horizontal="center" vertical="top" wrapText="1"/>
    </xf>
    <xf numFmtId="49" fontId="5" fillId="0" borderId="27" xfId="0" applyNumberFormat="1" applyFont="1" applyBorder="1" applyAlignment="1" applyProtection="1">
      <alignment horizontal="center" vertical="top" wrapText="1"/>
    </xf>
    <xf numFmtId="0" fontId="17" fillId="0" borderId="1" xfId="0" applyNumberFormat="1" applyFont="1" applyBorder="1" applyAlignment="1" applyProtection="1">
      <alignment horizontal="center" vertical="center" wrapText="1"/>
    </xf>
    <xf numFmtId="49" fontId="28" fillId="0" borderId="28" xfId="0" applyNumberFormat="1" applyFont="1" applyBorder="1" applyAlignment="1" applyProtection="1">
      <alignment horizontal="left" vertical="center" wrapText="1" indent="2"/>
    </xf>
    <xf numFmtId="49" fontId="28" fillId="0" borderId="29" xfId="0" applyNumberFormat="1" applyFont="1" applyBorder="1" applyAlignment="1" applyProtection="1">
      <alignment horizontal="center" vertical="top" wrapText="1"/>
    </xf>
    <xf numFmtId="49" fontId="28" fillId="0" borderId="0" xfId="0" applyNumberFormat="1" applyFont="1" applyBorder="1" applyAlignment="1" applyProtection="1">
      <alignment horizontal="left" vertical="center" wrapText="1" indent="2"/>
    </xf>
    <xf numFmtId="49" fontId="28" fillId="0" borderId="27" xfId="0" applyNumberFormat="1" applyFont="1" applyBorder="1" applyAlignment="1" applyProtection="1">
      <alignment horizontal="center" vertical="top" wrapText="1"/>
    </xf>
    <xf numFmtId="49" fontId="28" fillId="0" borderId="24" xfId="0" applyNumberFormat="1" applyFont="1" applyBorder="1" applyAlignment="1" applyProtection="1">
      <alignment horizontal="center" vertical="top" wrapText="1"/>
    </xf>
    <xf numFmtId="49" fontId="28" fillId="0" borderId="25" xfId="0" applyNumberFormat="1" applyFont="1" applyBorder="1" applyAlignment="1" applyProtection="1">
      <alignment horizontal="center" vertical="top" wrapText="1"/>
    </xf>
    <xf numFmtId="49" fontId="0" fillId="0" borderId="25" xfId="0" applyNumberFormat="1" applyBorder="1" applyAlignment="1" applyProtection="1">
      <alignment horizontal="center" vertical="top" wrapText="1"/>
    </xf>
    <xf numFmtId="49" fontId="29" fillId="0" borderId="14" xfId="0" applyNumberFormat="1" applyFont="1" applyBorder="1" applyAlignment="1" applyProtection="1">
      <alignment horizontal="left" vertical="center" wrapText="1" indent="2"/>
    </xf>
    <xf numFmtId="49" fontId="29" fillId="0" borderId="30" xfId="0" applyNumberFormat="1" applyFont="1" applyBorder="1" applyAlignment="1" applyProtection="1">
      <alignment horizontal="center" vertical="center" wrapText="1"/>
    </xf>
    <xf numFmtId="49" fontId="29" fillId="0" borderId="15" xfId="0" applyNumberFormat="1" applyFont="1" applyBorder="1" applyAlignment="1" applyProtection="1">
      <alignment horizontal="left" vertical="center" wrapText="1" indent="2"/>
    </xf>
    <xf numFmtId="49" fontId="29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 wrapText="1" indent="2"/>
    </xf>
    <xf numFmtId="0" fontId="5" fillId="0" borderId="31" xfId="0" applyNumberFormat="1" applyFont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vertical="center"/>
    </xf>
    <xf numFmtId="49" fontId="5" fillId="0" borderId="28" xfId="0" applyNumberFormat="1" applyFont="1" applyBorder="1" applyAlignment="1" applyProtection="1">
      <alignment horizontal="left" vertical="center" wrapText="1" indent="2"/>
    </xf>
    <xf numFmtId="0" fontId="5" fillId="0" borderId="32" xfId="0" applyNumberFormat="1" applyFont="1" applyBorder="1" applyAlignment="1" applyProtection="1">
      <alignment horizontal="center" vertical="center" wrapText="1"/>
    </xf>
    <xf numFmtId="49" fontId="28" fillId="0" borderId="33" xfId="0" applyNumberFormat="1" applyFont="1" applyBorder="1" applyAlignment="1" applyProtection="1">
      <alignment horizontal="center" vertical="top" wrapText="1"/>
    </xf>
    <xf numFmtId="49" fontId="5" fillId="0" borderId="34" xfId="0" applyNumberFormat="1" applyFont="1" applyBorder="1" applyAlignment="1" applyProtection="1">
      <alignment horizontal="left" vertical="center" wrapText="1" indent="2"/>
    </xf>
    <xf numFmtId="0" fontId="5" fillId="0" borderId="3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left" vertical="center" wrapText="1" indent="2"/>
    </xf>
    <xf numFmtId="49" fontId="5" fillId="0" borderId="36" xfId="0" applyNumberFormat="1" applyFont="1" applyBorder="1" applyAlignment="1" applyProtection="1">
      <alignment horizontal="left" vertical="center" wrapText="1" indent="2"/>
    </xf>
    <xf numFmtId="49" fontId="0" fillId="0" borderId="0" xfId="0" applyNumberFormat="1" applyAlignment="1" applyProtection="1">
      <alignment horizontal="center"/>
    </xf>
    <xf numFmtId="0" fontId="0" fillId="0" borderId="9" xfId="0" applyNumberFormat="1" applyBorder="1" applyAlignment="1" applyProtection="1">
      <alignment vertical="center"/>
    </xf>
    <xf numFmtId="0" fontId="0" fillId="0" borderId="2" xfId="0" applyNumberFormat="1" applyBorder="1" applyAlignment="1" applyProtection="1">
      <alignment horizontal="right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0" fillId="0" borderId="9" xfId="0" applyNumberFormat="1" applyBorder="1" applyAlignment="1" applyProtection="1">
      <alignment horizontal="right" vertical="center"/>
    </xf>
    <xf numFmtId="0" fontId="0" fillId="0" borderId="10" xfId="0" applyNumberFormat="1" applyBorder="1" applyAlignment="1" applyProtection="1">
      <alignment vertical="center"/>
    </xf>
    <xf numFmtId="0" fontId="0" fillId="0" borderId="3" xfId="0" applyNumberFormat="1" applyBorder="1" applyAlignment="1" applyProtection="1">
      <alignment horizontal="right" vertical="center"/>
    </xf>
    <xf numFmtId="0" fontId="0" fillId="0" borderId="10" xfId="0" applyNumberFormat="1" applyBorder="1" applyAlignment="1" applyProtection="1">
      <alignment horizontal="right" vertical="center"/>
    </xf>
    <xf numFmtId="0" fontId="0" fillId="0" borderId="11" xfId="0" applyNumberFormat="1" applyBorder="1" applyAlignment="1" applyProtection="1">
      <alignment vertical="center"/>
    </xf>
    <xf numFmtId="0" fontId="0" fillId="0" borderId="4" xfId="0" applyNumberFormat="1" applyBorder="1" applyAlignment="1" applyProtection="1">
      <alignment horizontal="right" vertical="center"/>
    </xf>
    <xf numFmtId="0" fontId="0" fillId="0" borderId="21" xfId="0" applyNumberFormat="1" applyBorder="1" applyAlignment="1" applyProtection="1">
      <alignment horizontal="center" vertical="center"/>
    </xf>
    <xf numFmtId="0" fontId="0" fillId="6" borderId="0" xfId="0" applyFill="1" applyProtection="1"/>
    <xf numFmtId="0" fontId="35" fillId="6" borderId="0" xfId="0" applyFont="1" applyFill="1" applyAlignment="1" applyProtection="1">
      <alignment horizontal="left" vertical="center" indent="1"/>
    </xf>
    <xf numFmtId="0" fontId="35" fillId="6" borderId="0" xfId="0" applyFont="1" applyFill="1" applyProtection="1"/>
    <xf numFmtId="0" fontId="35" fillId="6" borderId="9" xfId="0" applyFont="1" applyFill="1" applyBorder="1" applyAlignment="1" applyProtection="1">
      <alignment horizontal="left" vertical="center" indent="1"/>
    </xf>
    <xf numFmtId="0" fontId="35" fillId="6" borderId="16" xfId="0" applyFont="1" applyFill="1" applyBorder="1" applyProtection="1"/>
    <xf numFmtId="0" fontId="35" fillId="6" borderId="17" xfId="0" applyFont="1" applyFill="1" applyBorder="1" applyProtection="1"/>
    <xf numFmtId="0" fontId="35" fillId="6" borderId="10" xfId="0" applyFont="1" applyFill="1" applyBorder="1" applyAlignment="1" applyProtection="1">
      <alignment horizontal="left" vertical="center" indent="1"/>
    </xf>
    <xf numFmtId="0" fontId="35" fillId="6" borderId="0" xfId="0" applyFont="1" applyFill="1" applyBorder="1" applyProtection="1"/>
    <xf numFmtId="0" fontId="35" fillId="6" borderId="18" xfId="0" applyFont="1" applyFill="1" applyBorder="1" applyProtection="1"/>
    <xf numFmtId="0" fontId="35" fillId="6" borderId="11" xfId="0" applyFont="1" applyFill="1" applyBorder="1" applyAlignment="1" applyProtection="1">
      <alignment horizontal="left" vertical="center" indent="1"/>
    </xf>
    <xf numFmtId="0" fontId="35" fillId="6" borderId="12" xfId="0" applyFont="1" applyFill="1" applyBorder="1" applyProtection="1"/>
    <xf numFmtId="0" fontId="35" fillId="6" borderId="21" xfId="0" applyFont="1" applyFill="1" applyBorder="1" applyProtection="1"/>
    <xf numFmtId="0" fontId="36" fillId="6" borderId="9" xfId="0" applyFont="1" applyFill="1" applyBorder="1" applyAlignment="1">
      <alignment horizontal="left" vertical="center" indent="1"/>
    </xf>
    <xf numFmtId="0" fontId="35" fillId="6" borderId="16" xfId="0" applyFont="1" applyFill="1" applyBorder="1" applyAlignment="1" applyProtection="1">
      <alignment horizontal="left" vertical="center" indent="1"/>
    </xf>
    <xf numFmtId="0" fontId="35" fillId="6" borderId="10" xfId="0" quotePrefix="1" applyFont="1" applyFill="1" applyBorder="1" applyAlignment="1">
      <alignment horizontal="left" vertical="center" indent="1"/>
    </xf>
    <xf numFmtId="0" fontId="35" fillId="6" borderId="0" xfId="0" applyFont="1" applyFill="1" applyBorder="1" applyAlignment="1" applyProtection="1">
      <alignment horizontal="left" vertical="center" indent="1"/>
    </xf>
    <xf numFmtId="0" fontId="35" fillId="6" borderId="10" xfId="0" applyFont="1" applyFill="1" applyBorder="1" applyAlignment="1">
      <alignment horizontal="left" vertical="center" indent="1"/>
    </xf>
    <xf numFmtId="0" fontId="36" fillId="6" borderId="0" xfId="0" applyFont="1" applyFill="1" applyBorder="1" applyAlignment="1" applyProtection="1">
      <alignment horizontal="left" vertical="center" indent="1"/>
    </xf>
    <xf numFmtId="0" fontId="35" fillId="6" borderId="11" xfId="0" applyFont="1" applyFill="1" applyBorder="1" applyAlignment="1">
      <alignment horizontal="left" vertical="center" indent="1"/>
    </xf>
    <xf numFmtId="0" fontId="35" fillId="6" borderId="12" xfId="0" applyFont="1" applyFill="1" applyBorder="1" applyAlignment="1" applyProtection="1">
      <alignment horizontal="left" vertical="center" indent="1"/>
    </xf>
    <xf numFmtId="0" fontId="35" fillId="6" borderId="0" xfId="0" applyFont="1" applyFill="1" applyAlignment="1">
      <alignment horizontal="left" vertical="center" indent="1"/>
    </xf>
    <xf numFmtId="0" fontId="35" fillId="6" borderId="14" xfId="0" applyFont="1" applyFill="1" applyBorder="1" applyAlignment="1">
      <alignment horizontal="left" vertical="center" indent="1"/>
    </xf>
    <xf numFmtId="0" fontId="35" fillId="6" borderId="15" xfId="0" applyFont="1" applyFill="1" applyBorder="1" applyAlignment="1" applyProtection="1">
      <alignment horizontal="left" vertical="center" indent="1"/>
    </xf>
    <xf numFmtId="0" fontId="35" fillId="6" borderId="15" xfId="0" applyFont="1" applyFill="1" applyBorder="1" applyProtection="1"/>
    <xf numFmtId="0" fontId="35" fillId="6" borderId="8" xfId="0" applyFont="1" applyFill="1" applyBorder="1" applyProtection="1"/>
    <xf numFmtId="0" fontId="35" fillId="6" borderId="9" xfId="0" applyFont="1" applyFill="1" applyBorder="1" applyAlignment="1">
      <alignment horizontal="left" vertical="center" indent="1"/>
    </xf>
    <xf numFmtId="0" fontId="35" fillId="6" borderId="16" xfId="0" applyFont="1" applyFill="1" applyBorder="1" applyAlignment="1" applyProtection="1">
      <alignment vertical="center"/>
    </xf>
    <xf numFmtId="0" fontId="35" fillId="6" borderId="17" xfId="0" applyFont="1" applyFill="1" applyBorder="1" applyAlignment="1" applyProtection="1">
      <alignment vertical="center"/>
    </xf>
    <xf numFmtId="0" fontId="35" fillId="6" borderId="0" xfId="0" applyFont="1" applyFill="1" applyBorder="1" applyAlignment="1" applyProtection="1">
      <alignment vertical="center"/>
    </xf>
    <xf numFmtId="0" fontId="35" fillId="6" borderId="18" xfId="0" applyFont="1" applyFill="1" applyBorder="1" applyAlignment="1" applyProtection="1">
      <alignment vertical="center"/>
    </xf>
    <xf numFmtId="0" fontId="35" fillId="6" borderId="12" xfId="0" applyFont="1" applyFill="1" applyBorder="1" applyAlignment="1" applyProtection="1">
      <alignment vertical="center"/>
    </xf>
    <xf numFmtId="0" fontId="35" fillId="6" borderId="21" xfId="0" applyFont="1" applyFill="1" applyBorder="1" applyAlignment="1" applyProtection="1">
      <alignment vertical="center"/>
    </xf>
    <xf numFmtId="0" fontId="35" fillId="6" borderId="0" xfId="0" applyFont="1" applyFill="1" applyAlignment="1" applyProtection="1">
      <alignment vertical="center"/>
    </xf>
    <xf numFmtId="0" fontId="35" fillId="6" borderId="16" xfId="0" applyFont="1" applyFill="1" applyBorder="1" applyAlignment="1">
      <alignment horizontal="left" vertical="center" indent="1"/>
    </xf>
    <xf numFmtId="0" fontId="35" fillId="6" borderId="0" xfId="0" applyFont="1" applyFill="1" applyBorder="1" applyAlignment="1">
      <alignment horizontal="left" vertical="center" indent="1"/>
    </xf>
    <xf numFmtId="0" fontId="35" fillId="6" borderId="0" xfId="0" quotePrefix="1" applyFont="1" applyFill="1" applyBorder="1" applyAlignment="1">
      <alignment horizontal="left" vertical="center" indent="1"/>
    </xf>
    <xf numFmtId="0" fontId="35" fillId="6" borderId="12" xfId="0" applyFont="1" applyFill="1" applyBorder="1" applyAlignment="1">
      <alignment horizontal="left" vertical="center" indent="1"/>
    </xf>
    <xf numFmtId="0" fontId="36" fillId="6" borderId="9" xfId="0" applyFont="1" applyFill="1" applyBorder="1" applyAlignment="1" applyProtection="1">
      <alignment horizontal="left" vertical="center" indent="1"/>
    </xf>
    <xf numFmtId="0" fontId="35" fillId="0" borderId="0" xfId="0" applyFont="1" applyProtection="1"/>
    <xf numFmtId="0" fontId="37" fillId="6" borderId="0" xfId="0" applyFont="1" applyFill="1" applyAlignment="1" applyProtection="1">
      <alignment horizontal="left" vertical="center" indent="1"/>
    </xf>
    <xf numFmtId="0" fontId="35" fillId="6" borderId="10" xfId="0" applyFont="1" applyFill="1" applyBorder="1" applyProtection="1"/>
    <xf numFmtId="0" fontId="35" fillId="6" borderId="10" xfId="0" applyFont="1" applyFill="1" applyBorder="1" applyAlignment="1" applyProtection="1">
      <alignment vertical="center"/>
    </xf>
    <xf numFmtId="0" fontId="38" fillId="6" borderId="0" xfId="0" applyFont="1" applyFill="1" applyBorder="1" applyAlignment="1">
      <alignment horizontal="left" vertical="center" indent="1"/>
    </xf>
    <xf numFmtId="215" fontId="25" fillId="7" borderId="13" xfId="0" quotePrefix="1" applyNumberFormat="1" applyFont="1" applyFill="1" applyBorder="1" applyAlignment="1" applyProtection="1">
      <protection locked="0"/>
    </xf>
    <xf numFmtId="215" fontId="25" fillId="0" borderId="13" xfId="0" applyNumberFormat="1" applyFont="1" applyBorder="1" applyAlignment="1" applyProtection="1">
      <protection locked="0"/>
    </xf>
    <xf numFmtId="0" fontId="25" fillId="7" borderId="13" xfId="0" applyFont="1" applyFill="1" applyBorder="1" applyAlignment="1" applyProtection="1">
      <protection locked="0"/>
    </xf>
    <xf numFmtId="0" fontId="0" fillId="0" borderId="13" xfId="0" applyBorder="1" applyProtection="1">
      <protection locked="0"/>
    </xf>
    <xf numFmtId="0" fontId="17" fillId="3" borderId="0" xfId="0" applyFont="1" applyFill="1" applyAlignment="1" applyProtection="1">
      <alignment horizontal="left" vertical="top" wrapText="1"/>
    </xf>
    <xf numFmtId="0" fontId="32" fillId="0" borderId="0" xfId="0" applyFont="1" applyAlignment="1" applyProtection="1">
      <alignment horizontal="left" vertical="top"/>
    </xf>
    <xf numFmtId="0" fontId="18" fillId="3" borderId="0" xfId="0" applyFont="1" applyFill="1" applyAlignment="1" applyProtection="1">
      <alignment vertical="top"/>
    </xf>
    <xf numFmtId="0" fontId="19" fillId="0" borderId="0" xfId="0" applyFont="1" applyAlignment="1" applyProtection="1">
      <alignment vertical="top"/>
    </xf>
    <xf numFmtId="0" fontId="25" fillId="0" borderId="13" xfId="0" applyFont="1" applyBorder="1" applyAlignment="1" applyProtection="1">
      <protection locked="0"/>
    </xf>
    <xf numFmtId="0" fontId="25" fillId="7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Fill="1" applyBorder="1" applyAlignment="1" applyProtection="1">
      <alignment horizontal="left" indent="3"/>
    </xf>
    <xf numFmtId="0" fontId="0" fillId="0" borderId="0" xfId="0" applyAlignment="1">
      <alignment horizontal="left" indent="3"/>
    </xf>
    <xf numFmtId="0" fontId="25" fillId="7" borderId="39" xfId="0" applyFont="1" applyFill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25" fillId="0" borderId="39" xfId="0" applyFont="1" applyBorder="1" applyAlignment="1" applyProtection="1">
      <protection locked="0"/>
    </xf>
    <xf numFmtId="0" fontId="8" fillId="3" borderId="14" xfId="0" applyFont="1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vertical="center"/>
    </xf>
    <xf numFmtId="0" fontId="25" fillId="7" borderId="37" xfId="0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5" fillId="7" borderId="38" xfId="0" applyFont="1" applyFill="1" applyBorder="1" applyAlignment="1" applyProtection="1">
      <alignment horizontal="center"/>
    </xf>
    <xf numFmtId="0" fontId="25" fillId="7" borderId="39" xfId="0" applyFont="1" applyFill="1" applyBorder="1" applyAlignment="1" applyProtection="1">
      <alignment horizontal="left"/>
      <protection locked="0"/>
    </xf>
    <xf numFmtId="0" fontId="25" fillId="0" borderId="39" xfId="0" applyFont="1" applyBorder="1" applyAlignment="1" applyProtection="1">
      <alignment horizontal="left"/>
      <protection locked="0"/>
    </xf>
    <xf numFmtId="0" fontId="25" fillId="7" borderId="39" xfId="0" applyFont="1" applyFill="1" applyBorder="1" applyAlignment="1" applyProtection="1">
      <alignment horizontal="center"/>
      <protection locked="0"/>
    </xf>
    <xf numFmtId="199" fontId="25" fillId="7" borderId="14" xfId="0" applyNumberFormat="1" applyFont="1" applyFill="1" applyBorder="1" applyAlignment="1" applyProtection="1">
      <alignment horizontal="center"/>
      <protection locked="0"/>
    </xf>
    <xf numFmtId="199" fontId="25" fillId="7" borderId="15" xfId="0" applyNumberFormat="1" applyFont="1" applyFill="1" applyBorder="1" applyAlignment="1" applyProtection="1">
      <alignment horizontal="center"/>
      <protection locked="0"/>
    </xf>
    <xf numFmtId="199" fontId="25" fillId="7" borderId="8" xfId="0" applyNumberFormat="1" applyFont="1" applyFill="1" applyBorder="1" applyAlignment="1" applyProtection="1">
      <alignment horizontal="center"/>
      <protection locked="0"/>
    </xf>
    <xf numFmtId="0" fontId="21" fillId="7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0" fillId="7" borderId="14" xfId="0" quotePrefix="1" applyNumberFormat="1" applyFont="1" applyFill="1" applyBorder="1" applyAlignment="1" applyProtection="1">
      <alignment horizontal="center" vertical="center"/>
      <protection locked="0"/>
    </xf>
    <xf numFmtId="0" fontId="10" fillId="7" borderId="15" xfId="0" applyNumberFormat="1" applyFont="1" applyFill="1" applyBorder="1" applyAlignment="1" applyProtection="1">
      <alignment horizontal="center" vertical="center"/>
      <protection locked="0"/>
    </xf>
    <xf numFmtId="0" fontId="10" fillId="7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20" fillId="7" borderId="14" xfId="0" quotePrefix="1" applyNumberFormat="1" applyFont="1" applyFill="1" applyBorder="1" applyAlignment="1" applyProtection="1">
      <alignment horizontal="center" vertical="center"/>
      <protection locked="0"/>
    </xf>
    <xf numFmtId="0" fontId="20" fillId="7" borderId="15" xfId="0" applyNumberFormat="1" applyFont="1" applyFill="1" applyBorder="1" applyAlignment="1" applyProtection="1">
      <alignment horizontal="center" vertical="center"/>
      <protection locked="0"/>
    </xf>
    <xf numFmtId="0" fontId="20" fillId="7" borderId="8" xfId="0" applyNumberFormat="1" applyFont="1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horizontal="left" vertical="center" wrapText="1" indent="1"/>
    </xf>
    <xf numFmtId="0" fontId="0" fillId="3" borderId="15" xfId="0" applyFill="1" applyBorder="1" applyAlignment="1" applyProtection="1">
      <alignment horizontal="left" vertical="center" wrapText="1" indent="1"/>
    </xf>
    <xf numFmtId="0" fontId="0" fillId="3" borderId="8" xfId="0" applyFill="1" applyBorder="1" applyAlignment="1" applyProtection="1">
      <alignment horizontal="left" vertical="center" wrapText="1" indent="1"/>
    </xf>
    <xf numFmtId="0" fontId="8" fillId="3" borderId="6" xfId="0" applyFont="1" applyFill="1" applyBorder="1" applyAlignment="1" applyProtection="1">
      <alignment horizontal="center" vertical="center" textRotation="90"/>
    </xf>
    <xf numFmtId="0" fontId="0" fillId="3" borderId="6" xfId="0" applyFill="1" applyBorder="1" applyAlignment="1" applyProtection="1">
      <alignment vertical="center" textRotation="90"/>
    </xf>
    <xf numFmtId="0" fontId="8" fillId="3" borderId="9" xfId="0" applyFont="1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8" fillId="3" borderId="14" xfId="0" applyFont="1" applyFill="1" applyBorder="1" applyAlignment="1" applyProtection="1">
      <alignment horizontal="left" vertical="center" indent="1"/>
    </xf>
    <xf numFmtId="0" fontId="0" fillId="3" borderId="15" xfId="0" applyFill="1" applyBorder="1" applyAlignment="1" applyProtection="1">
      <alignment horizontal="left" vertical="center" indent="1"/>
    </xf>
    <xf numFmtId="0" fontId="0" fillId="3" borderId="8" xfId="0" applyFill="1" applyBorder="1" applyAlignment="1" applyProtection="1">
      <alignment horizontal="left" vertical="center" indent="1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7" fillId="7" borderId="6" xfId="0" applyNumberFormat="1" applyFont="1" applyFill="1" applyBorder="1" applyAlignment="1" applyProtection="1">
      <alignment horizontal="center" vertical="center"/>
      <protection locked="0"/>
    </xf>
    <xf numFmtId="0" fontId="7" fillId="7" borderId="14" xfId="0" applyNumberFormat="1" applyFont="1" applyFill="1" applyBorder="1" applyAlignment="1" applyProtection="1">
      <alignment horizontal="center" vertical="center"/>
      <protection locked="0"/>
    </xf>
    <xf numFmtId="0" fontId="7" fillId="7" borderId="8" xfId="0" applyNumberFormat="1" applyFont="1" applyFill="1" applyBorder="1" applyAlignment="1" applyProtection="1">
      <alignment horizontal="center" vertical="center"/>
      <protection locked="0"/>
    </xf>
    <xf numFmtId="0" fontId="7" fillId="7" borderId="16" xfId="0" applyNumberFormat="1" applyFont="1" applyFill="1" applyBorder="1" applyAlignment="1" applyProtection="1">
      <alignment horizontal="center" vertical="center"/>
      <protection locked="0"/>
    </xf>
    <xf numFmtId="0" fontId="7" fillId="7" borderId="17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7" fillId="7" borderId="15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left" vertical="center" indent="1"/>
      <protection locked="0"/>
    </xf>
    <xf numFmtId="49" fontId="21" fillId="0" borderId="0" xfId="0" applyNumberFormat="1" applyFont="1" applyFill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49" fontId="21" fillId="3" borderId="10" xfId="0" applyNumberFormat="1" applyFont="1" applyFill="1" applyBorder="1" applyAlignment="1" applyProtection="1">
      <alignment horizontal="left" vertical="center" indent="1"/>
      <protection locked="0"/>
    </xf>
    <xf numFmtId="49" fontId="21" fillId="0" borderId="0" xfId="0" applyNumberFormat="1" applyFont="1" applyAlignment="1" applyProtection="1">
      <alignment horizontal="left" vertical="center" indent="1"/>
      <protection locked="0"/>
    </xf>
    <xf numFmtId="49" fontId="21" fillId="3" borderId="0" xfId="0" applyNumberFormat="1" applyFont="1" applyFill="1" applyBorder="1" applyAlignment="1" applyProtection="1">
      <alignment horizontal="left" vertical="center" indent="1"/>
      <protection locked="0"/>
    </xf>
    <xf numFmtId="0" fontId="21" fillId="7" borderId="14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" fontId="14" fillId="5" borderId="14" xfId="0" applyNumberFormat="1" applyFont="1" applyFill="1" applyBorder="1" applyAlignment="1" applyProtection="1">
      <alignment horizontal="center" vertical="center"/>
    </xf>
    <xf numFmtId="0" fontId="0" fillId="5" borderId="8" xfId="0" applyNumberFormat="1" applyFill="1" applyBorder="1" applyAlignment="1" applyProtection="1">
      <alignment horizontal="center" vertical="center"/>
    </xf>
    <xf numFmtId="0" fontId="14" fillId="5" borderId="14" xfId="0" applyNumberFormat="1" applyFont="1" applyFill="1" applyBorder="1" applyAlignment="1" applyProtection="1">
      <alignment horizontal="center" vertical="center"/>
    </xf>
    <xf numFmtId="0" fontId="14" fillId="5" borderId="14" xfId="0" applyFont="1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198" fontId="14" fillId="5" borderId="6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7" borderId="15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49" fontId="5" fillId="0" borderId="40" xfId="0" applyNumberFormat="1" applyFont="1" applyBorder="1" applyAlignment="1" applyProtection="1">
      <alignment vertical="top" wrapText="1"/>
    </xf>
    <xf numFmtId="49" fontId="5" fillId="0" borderId="41" xfId="0" applyNumberFormat="1" applyFont="1" applyBorder="1" applyAlignment="1" applyProtection="1">
      <alignment vertical="top" wrapText="1"/>
    </xf>
    <xf numFmtId="49" fontId="5" fillId="0" borderId="20" xfId="0" applyNumberFormat="1" applyFont="1" applyBorder="1" applyAlignment="1" applyProtection="1">
      <alignment vertical="top" wrapText="1"/>
    </xf>
  </cellXfs>
  <cellStyles count="1">
    <cellStyle name="Standard" xfId="0" builtinId="0"/>
  </cellStyles>
  <dxfs count="2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3</xdr:col>
      <xdr:colOff>50800</xdr:colOff>
      <xdr:row>4</xdr:row>
      <xdr:rowOff>12700</xdr:rowOff>
    </xdr:to>
    <xdr:pic>
      <xdr:nvPicPr>
        <xdr:cNvPr id="621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2700"/>
          <a:ext cx="1028700" cy="889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AE57"/>
  <sheetViews>
    <sheetView showGridLines="0" showRowColHeaders="0" tabSelected="1" workbookViewId="0">
      <selection activeCell="E7" sqref="E7:M7"/>
    </sheetView>
  </sheetViews>
  <sheetFormatPr baseColWidth="10" defaultColWidth="11.5" defaultRowHeight="12" x14ac:dyDescent="0"/>
  <cols>
    <col min="1" max="24" width="4.33203125" style="157" customWidth="1"/>
    <col min="25" max="25" width="1" style="157" customWidth="1"/>
    <col min="26" max="26" width="6.6640625" style="315" customWidth="1"/>
    <col min="27" max="29" width="17.33203125" style="315" customWidth="1"/>
    <col min="30" max="30" width="6.6640625" style="315" customWidth="1"/>
    <col min="31" max="31" width="10.83203125" customWidth="1"/>
    <col min="32" max="16384" width="11.5" style="157"/>
  </cols>
  <sheetData>
    <row r="1" spans="1:30" ht="21.25" customHeight="1">
      <c r="A1" s="48">
        <v>3.5</v>
      </c>
      <c r="B1" s="48"/>
      <c r="C1" s="48"/>
      <c r="D1" s="48"/>
      <c r="E1" s="324" t="s">
        <v>55</v>
      </c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156"/>
      <c r="V1" s="156"/>
      <c r="W1" s="156"/>
      <c r="X1" s="179" t="s">
        <v>236</v>
      </c>
      <c r="Z1" s="278"/>
      <c r="AA1" s="278"/>
      <c r="AB1" s="279"/>
      <c r="AC1" s="279"/>
      <c r="AD1" s="279"/>
    </row>
    <row r="2" spans="1:30" ht="26.25" customHeight="1">
      <c r="A2" s="45"/>
      <c r="B2" s="45"/>
      <c r="C2" s="45"/>
      <c r="D2" s="4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156"/>
      <c r="V2" s="156"/>
      <c r="W2" s="156"/>
      <c r="X2" s="180" t="s">
        <v>237</v>
      </c>
      <c r="Z2" s="316" t="s">
        <v>247</v>
      </c>
      <c r="AA2" s="278"/>
      <c r="AB2" s="279"/>
      <c r="AC2" s="279"/>
      <c r="AD2" s="279"/>
    </row>
    <row r="3" spans="1:30" ht="15.75" customHeight="1">
      <c r="A3" s="49"/>
      <c r="B3" s="50"/>
      <c r="C3" s="49"/>
      <c r="D3" s="49"/>
      <c r="E3" s="326" t="s">
        <v>277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49"/>
      <c r="Z3" s="278"/>
      <c r="AA3" s="280" t="s">
        <v>256</v>
      </c>
      <c r="AB3" s="281"/>
      <c r="AC3" s="281"/>
      <c r="AD3" s="317"/>
    </row>
    <row r="4" spans="1:30" ht="8" customHeight="1">
      <c r="A4" s="49"/>
      <c r="B4" s="49"/>
      <c r="C4" s="49"/>
      <c r="D4" s="49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49"/>
      <c r="Z4" s="278"/>
      <c r="AA4" s="283"/>
      <c r="AB4" s="284"/>
      <c r="AC4" s="284"/>
      <c r="AD4" s="317"/>
    </row>
    <row r="5" spans="1:30" ht="15.75" customHeight="1">
      <c r="A5" s="51" t="s">
        <v>56</v>
      </c>
      <c r="B5" s="52"/>
      <c r="C5" s="53"/>
      <c r="D5" s="53"/>
      <c r="E5" s="52" t="s">
        <v>57</v>
      </c>
      <c r="F5" s="45"/>
      <c r="G5" s="53"/>
      <c r="H5" s="53"/>
      <c r="I5" s="53"/>
      <c r="J5" s="53"/>
      <c r="K5" s="53"/>
      <c r="L5" s="53"/>
      <c r="M5" s="53"/>
      <c r="N5" s="53"/>
      <c r="P5" s="52" t="s">
        <v>58</v>
      </c>
      <c r="Q5" s="52"/>
      <c r="R5" s="53"/>
      <c r="S5" s="53"/>
      <c r="T5" s="53"/>
      <c r="U5" s="53"/>
      <c r="V5" s="53"/>
      <c r="W5" s="53"/>
      <c r="X5" s="53"/>
      <c r="Y5" s="45"/>
      <c r="Z5" s="278"/>
      <c r="AA5" s="286" t="s">
        <v>272</v>
      </c>
      <c r="AB5" s="287"/>
      <c r="AC5" s="287"/>
      <c r="AD5" s="317"/>
    </row>
    <row r="6" spans="1:30" ht="8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278"/>
      <c r="AA6" s="278"/>
      <c r="AB6" s="279"/>
      <c r="AC6" s="279"/>
      <c r="AD6" s="279"/>
    </row>
    <row r="7" spans="1:30" ht="23" customHeight="1">
      <c r="A7" s="45" t="s">
        <v>59</v>
      </c>
      <c r="B7" s="45"/>
      <c r="C7" s="45"/>
      <c r="D7" s="45"/>
      <c r="E7" s="322"/>
      <c r="F7" s="323"/>
      <c r="G7" s="323"/>
      <c r="H7" s="323"/>
      <c r="I7" s="323"/>
      <c r="J7" s="323"/>
      <c r="K7" s="323"/>
      <c r="L7" s="323"/>
      <c r="M7" s="323"/>
      <c r="N7" s="329"/>
      <c r="O7" s="329"/>
      <c r="P7" s="322"/>
      <c r="Q7" s="328"/>
      <c r="R7" s="328"/>
      <c r="S7" s="328"/>
      <c r="T7" s="328"/>
      <c r="U7" s="328"/>
      <c r="V7" s="328"/>
      <c r="W7" s="328"/>
      <c r="X7" s="328"/>
      <c r="Y7" s="158"/>
      <c r="Z7" s="289" t="s">
        <v>248</v>
      </c>
      <c r="AA7" s="290"/>
      <c r="AB7" s="281"/>
      <c r="AC7" s="281"/>
      <c r="AD7" s="282"/>
    </row>
    <row r="8" spans="1:30" ht="23" customHeight="1">
      <c r="A8" s="45" t="s">
        <v>60</v>
      </c>
      <c r="B8" s="45"/>
      <c r="C8" s="45"/>
      <c r="D8" s="45"/>
      <c r="E8" s="322"/>
      <c r="F8" s="323"/>
      <c r="G8" s="323"/>
      <c r="H8" s="323"/>
      <c r="I8" s="323"/>
      <c r="J8" s="323"/>
      <c r="K8" s="323"/>
      <c r="L8" s="323"/>
      <c r="M8" s="323"/>
      <c r="N8" s="329"/>
      <c r="O8" s="330"/>
      <c r="P8" s="322"/>
      <c r="Q8" s="328"/>
      <c r="R8" s="328"/>
      <c r="S8" s="328"/>
      <c r="T8" s="328"/>
      <c r="U8" s="328"/>
      <c r="V8" s="328"/>
      <c r="W8" s="328"/>
      <c r="X8" s="328"/>
      <c r="Y8" s="45"/>
      <c r="Z8" s="291" t="s">
        <v>249</v>
      </c>
      <c r="AA8" s="292"/>
      <c r="AB8" s="284"/>
      <c r="AC8" s="284"/>
      <c r="AD8" s="285"/>
    </row>
    <row r="9" spans="1:30" ht="23" customHeight="1">
      <c r="A9" s="45" t="s">
        <v>61</v>
      </c>
      <c r="B9" s="45"/>
      <c r="C9" s="45"/>
      <c r="D9" s="45"/>
      <c r="E9" s="322"/>
      <c r="F9" s="323"/>
      <c r="G9" s="323"/>
      <c r="H9" s="323"/>
      <c r="I9" s="323"/>
      <c r="J9" s="323"/>
      <c r="K9" s="323"/>
      <c r="L9" s="323"/>
      <c r="M9" s="323"/>
      <c r="N9" s="329"/>
      <c r="O9" s="330"/>
      <c r="P9" s="333"/>
      <c r="Q9" s="333"/>
      <c r="R9" s="333"/>
      <c r="S9" s="333"/>
      <c r="T9" s="333"/>
      <c r="U9" s="333"/>
      <c r="V9" s="333"/>
      <c r="W9" s="333"/>
      <c r="X9" s="333"/>
      <c r="Y9" s="45"/>
      <c r="Z9" s="291" t="s">
        <v>250</v>
      </c>
      <c r="AA9" s="292"/>
      <c r="AB9" s="284"/>
      <c r="AC9" s="284"/>
      <c r="AD9" s="285"/>
    </row>
    <row r="10" spans="1:30" ht="23" customHeight="1">
      <c r="A10" s="45" t="s">
        <v>62</v>
      </c>
      <c r="B10" s="45"/>
      <c r="C10" s="45"/>
      <c r="D10" s="45"/>
      <c r="E10" s="322"/>
      <c r="F10" s="323"/>
      <c r="G10" s="323"/>
      <c r="H10" s="323"/>
      <c r="I10" s="323"/>
      <c r="J10" s="323"/>
      <c r="K10" s="323"/>
      <c r="L10" s="323"/>
      <c r="M10" s="323"/>
      <c r="N10" s="329"/>
      <c r="O10" s="330"/>
      <c r="P10" s="333"/>
      <c r="Q10" s="335"/>
      <c r="R10" s="335"/>
      <c r="S10" s="335"/>
      <c r="T10" s="335"/>
      <c r="U10" s="335"/>
      <c r="V10" s="335"/>
      <c r="W10" s="335"/>
      <c r="X10" s="335"/>
      <c r="Y10" s="45"/>
      <c r="Z10" s="293"/>
      <c r="AA10" s="292"/>
      <c r="AB10" s="284"/>
      <c r="AC10" s="284"/>
      <c r="AD10" s="285"/>
    </row>
    <row r="11" spans="1:30" ht="23" customHeight="1">
      <c r="A11" s="45" t="s">
        <v>63</v>
      </c>
      <c r="B11" s="45"/>
      <c r="C11" s="45"/>
      <c r="D11" s="45"/>
      <c r="E11" s="333"/>
      <c r="F11" s="334"/>
      <c r="G11" s="334"/>
      <c r="H11" s="334"/>
      <c r="I11" s="334"/>
      <c r="J11" s="334"/>
      <c r="K11" s="334"/>
      <c r="L11" s="334"/>
      <c r="M11" s="334"/>
      <c r="N11" s="329"/>
      <c r="O11" s="330"/>
      <c r="P11" s="322"/>
      <c r="Q11" s="328"/>
      <c r="R11" s="328"/>
      <c r="S11" s="328"/>
      <c r="T11" s="328"/>
      <c r="U11" s="328"/>
      <c r="V11" s="328"/>
      <c r="W11" s="328"/>
      <c r="X11" s="328"/>
      <c r="Y11" s="45"/>
      <c r="Z11" s="293"/>
      <c r="AA11" s="294" t="s">
        <v>251</v>
      </c>
      <c r="AB11" s="284"/>
      <c r="AC11" s="284"/>
      <c r="AD11" s="285"/>
    </row>
    <row r="12" spans="1:30" ht="23" customHeight="1">
      <c r="A12" s="45" t="s">
        <v>64</v>
      </c>
      <c r="B12" s="45"/>
      <c r="C12" s="45"/>
      <c r="D12" s="45"/>
      <c r="E12" s="322"/>
      <c r="F12" s="328"/>
      <c r="G12" s="328"/>
      <c r="H12" s="328"/>
      <c r="I12" s="328"/>
      <c r="J12" s="328"/>
      <c r="K12" s="320" t="s">
        <v>235</v>
      </c>
      <c r="L12" s="321"/>
      <c r="M12" s="321"/>
      <c r="N12" s="329"/>
      <c r="O12" s="330"/>
      <c r="P12" s="322"/>
      <c r="Q12" s="328"/>
      <c r="R12" s="328"/>
      <c r="S12" s="328"/>
      <c r="T12" s="328"/>
      <c r="U12" s="328"/>
      <c r="V12" s="320" t="s">
        <v>235</v>
      </c>
      <c r="W12" s="321"/>
      <c r="X12" s="321"/>
      <c r="Y12" s="45"/>
      <c r="Z12" s="293"/>
      <c r="AA12" s="292"/>
      <c r="AB12" s="284"/>
      <c r="AC12" s="284"/>
      <c r="AD12" s="285"/>
    </row>
    <row r="13" spans="1:30" ht="23" customHeight="1">
      <c r="A13" s="45" t="s">
        <v>65</v>
      </c>
      <c r="B13" s="45"/>
      <c r="C13" s="45"/>
      <c r="D13" s="45"/>
      <c r="E13" s="342"/>
      <c r="F13" s="343"/>
      <c r="G13" s="343"/>
      <c r="H13" s="343"/>
      <c r="I13" s="343"/>
      <c r="J13" s="343"/>
      <c r="K13" s="343"/>
      <c r="L13" s="343"/>
      <c r="M13" s="343"/>
      <c r="N13" s="331" t="s">
        <v>66</v>
      </c>
      <c r="O13" s="332"/>
      <c r="P13" s="332"/>
      <c r="Q13" s="332"/>
      <c r="R13" s="332"/>
      <c r="S13" s="332"/>
      <c r="T13" s="344"/>
      <c r="U13" s="344"/>
      <c r="V13" s="344"/>
      <c r="W13" s="344"/>
      <c r="X13" s="344"/>
      <c r="Y13" s="45"/>
      <c r="Z13" s="295"/>
      <c r="AA13" s="296"/>
      <c r="AB13" s="287"/>
      <c r="AC13" s="287"/>
      <c r="AD13" s="288"/>
    </row>
    <row r="14" spans="1:30" ht="3" customHeight="1">
      <c r="A14" s="45"/>
      <c r="B14" s="45"/>
      <c r="C14" s="45"/>
      <c r="D14" s="45"/>
      <c r="E14" s="338"/>
      <c r="F14" s="339"/>
      <c r="G14" s="339"/>
      <c r="H14" s="339"/>
      <c r="I14" s="339"/>
      <c r="J14" s="339"/>
      <c r="K14" s="339"/>
      <c r="L14" s="339"/>
      <c r="M14" s="339"/>
      <c r="N14" s="177"/>
      <c r="O14" s="178"/>
      <c r="P14" s="178"/>
      <c r="Q14" s="178"/>
      <c r="R14" s="178"/>
      <c r="S14" s="178"/>
      <c r="T14" s="341"/>
      <c r="U14" s="341"/>
      <c r="V14" s="341"/>
      <c r="W14" s="341"/>
      <c r="X14" s="341"/>
      <c r="Y14" s="45"/>
      <c r="Z14" s="297"/>
      <c r="AA14" s="278"/>
      <c r="AB14" s="279"/>
      <c r="AC14" s="279"/>
      <c r="AD14" s="279"/>
    </row>
    <row r="15" spans="1:30" ht="20" customHeight="1">
      <c r="A15" s="45" t="s">
        <v>67</v>
      </c>
      <c r="B15" s="45"/>
      <c r="C15" s="45"/>
      <c r="D15" s="45"/>
      <c r="E15" s="340"/>
      <c r="F15" s="340"/>
      <c r="G15" s="340"/>
      <c r="H15" s="340"/>
      <c r="I15" s="340"/>
      <c r="J15" s="340"/>
      <c r="K15" s="340"/>
      <c r="L15" s="340"/>
      <c r="M15" s="340"/>
      <c r="N15" s="331" t="s">
        <v>68</v>
      </c>
      <c r="O15" s="332"/>
      <c r="P15" s="332"/>
      <c r="Q15" s="332"/>
      <c r="R15" s="332"/>
      <c r="S15" s="332"/>
      <c r="T15" s="345"/>
      <c r="U15" s="346"/>
      <c r="V15" s="346"/>
      <c r="W15" s="346"/>
      <c r="X15" s="347"/>
      <c r="Y15" s="45"/>
      <c r="Z15" s="298" t="s">
        <v>252</v>
      </c>
      <c r="AA15" s="299"/>
      <c r="AB15" s="300"/>
      <c r="AC15" s="300"/>
      <c r="AD15" s="301"/>
    </row>
    <row r="16" spans="1:30" ht="8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Z16" s="297"/>
      <c r="AA16" s="278"/>
      <c r="AB16" s="279"/>
      <c r="AC16" s="279"/>
      <c r="AD16" s="279"/>
    </row>
    <row r="17" spans="1:31" s="159" customFormat="1" ht="20" customHeight="1">
      <c r="A17" s="41" t="s">
        <v>246</v>
      </c>
      <c r="N17" s="353" t="s">
        <v>13</v>
      </c>
      <c r="O17" s="354"/>
      <c r="P17" s="354"/>
      <c r="Q17" s="355"/>
      <c r="U17" s="160" t="s">
        <v>48</v>
      </c>
      <c r="V17" s="356" t="s">
        <v>5</v>
      </c>
      <c r="W17" s="357"/>
      <c r="X17" s="358"/>
      <c r="Z17" s="302" t="s">
        <v>253</v>
      </c>
      <c r="AA17" s="290"/>
      <c r="AB17" s="303"/>
      <c r="AC17" s="303"/>
      <c r="AD17" s="304"/>
      <c r="AE17"/>
    </row>
    <row r="18" spans="1:31" s="159" customFormat="1" ht="8" customHeight="1">
      <c r="Z18" s="293"/>
      <c r="AA18" s="292"/>
      <c r="AB18" s="305"/>
      <c r="AC18" s="305"/>
      <c r="AD18" s="306"/>
      <c r="AE18"/>
    </row>
    <row r="19" spans="1:31" s="159" customFormat="1" ht="20" customHeight="1">
      <c r="A19" s="159" t="s">
        <v>46</v>
      </c>
      <c r="P19" s="161"/>
      <c r="Q19" s="162"/>
      <c r="U19" s="160" t="s">
        <v>241</v>
      </c>
      <c r="V19" s="350">
        <v>0</v>
      </c>
      <c r="W19" s="351"/>
      <c r="X19" s="352"/>
      <c r="Z19" s="295" t="s">
        <v>254</v>
      </c>
      <c r="AA19" s="296"/>
      <c r="AB19" s="307"/>
      <c r="AC19" s="307"/>
      <c r="AD19" s="308"/>
      <c r="AE19"/>
    </row>
    <row r="20" spans="1:31" s="159" customFormat="1" ht="8" customHeight="1">
      <c r="V20" s="163"/>
      <c r="Z20" s="297"/>
      <c r="AA20" s="278"/>
      <c r="AB20" s="309"/>
      <c r="AC20" s="309"/>
      <c r="AD20" s="309"/>
      <c r="AE20"/>
    </row>
    <row r="21" spans="1:31" s="159" customFormat="1" ht="23" customHeight="1">
      <c r="A21" s="359" t="s">
        <v>37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1"/>
      <c r="R21" s="362" t="s">
        <v>38</v>
      </c>
      <c r="S21" s="364" t="s">
        <v>77</v>
      </c>
      <c r="T21" s="365"/>
      <c r="U21" s="365"/>
      <c r="V21" s="366"/>
      <c r="W21" s="366"/>
      <c r="X21" s="367"/>
      <c r="Z21" s="297"/>
      <c r="AA21" s="280" t="s">
        <v>255</v>
      </c>
      <c r="AB21" s="303"/>
      <c r="AC21" s="303"/>
      <c r="AD21" s="318"/>
      <c r="AE21"/>
    </row>
    <row r="22" spans="1:31" s="159" customFormat="1" ht="23" customHeight="1">
      <c r="A22" s="373" t="s">
        <v>40</v>
      </c>
      <c r="B22" s="374"/>
      <c r="C22" s="374"/>
      <c r="D22" s="374"/>
      <c r="E22" s="374"/>
      <c r="F22" s="374"/>
      <c r="G22" s="374"/>
      <c r="H22" s="374"/>
      <c r="I22" s="374"/>
      <c r="J22" s="375"/>
      <c r="K22" s="376" t="s">
        <v>41</v>
      </c>
      <c r="L22" s="377"/>
      <c r="M22" s="377"/>
      <c r="N22" s="378" t="s">
        <v>39</v>
      </c>
      <c r="O22" s="379"/>
      <c r="P22" s="380"/>
      <c r="Q22" s="381"/>
      <c r="R22" s="363"/>
      <c r="S22" s="368"/>
      <c r="T22" s="369"/>
      <c r="U22" s="369"/>
      <c r="V22" s="370"/>
      <c r="W22" s="370"/>
      <c r="X22" s="371"/>
      <c r="Z22" s="297"/>
      <c r="AA22" s="286" t="s">
        <v>273</v>
      </c>
      <c r="AB22" s="307"/>
      <c r="AC22" s="307"/>
      <c r="AD22" s="318"/>
      <c r="AE22"/>
    </row>
    <row r="23" spans="1:31" s="159" customFormat="1" ht="20" customHeight="1">
      <c r="A23" s="165" t="s">
        <v>45</v>
      </c>
      <c r="B23" s="336" t="s">
        <v>76</v>
      </c>
      <c r="C23" s="337"/>
      <c r="D23" s="337"/>
      <c r="E23" s="337"/>
      <c r="F23" s="337"/>
      <c r="G23" s="337"/>
      <c r="H23" s="337"/>
      <c r="I23" s="337"/>
      <c r="J23" s="337"/>
      <c r="K23" s="387" t="s">
        <v>44</v>
      </c>
      <c r="L23" s="387"/>
      <c r="M23" s="387"/>
      <c r="N23" s="376" t="s">
        <v>42</v>
      </c>
      <c r="O23" s="388"/>
      <c r="P23" s="376" t="s">
        <v>43</v>
      </c>
      <c r="Q23" s="380"/>
      <c r="R23" s="363"/>
      <c r="S23" s="372"/>
      <c r="T23" s="370"/>
      <c r="U23" s="370"/>
      <c r="V23" s="370"/>
      <c r="W23" s="370"/>
      <c r="X23" s="371"/>
      <c r="Z23" s="297"/>
      <c r="AA23" s="278"/>
      <c r="AB23" s="309"/>
      <c r="AC23" s="309"/>
      <c r="AD23" s="309"/>
      <c r="AE23"/>
    </row>
    <row r="24" spans="1:31" s="159" customFormat="1" ht="20" customHeight="1">
      <c r="A24" s="166">
        <v>1</v>
      </c>
      <c r="B24" s="396"/>
      <c r="C24" s="397"/>
      <c r="D24" s="397"/>
      <c r="E24" s="397"/>
      <c r="F24" s="397"/>
      <c r="G24" s="397"/>
      <c r="H24" s="397"/>
      <c r="I24" s="397"/>
      <c r="J24" s="398"/>
      <c r="K24" s="348"/>
      <c r="L24" s="349"/>
      <c r="M24" s="349"/>
      <c r="N24" s="383" t="s">
        <v>2</v>
      </c>
      <c r="O24" s="384"/>
      <c r="P24" s="385" t="s">
        <v>2</v>
      </c>
      <c r="Q24" s="386"/>
      <c r="R24" s="167" t="str">
        <f>Transfer!L13</f>
        <v>-</v>
      </c>
      <c r="S24" s="382" t="s">
        <v>19</v>
      </c>
      <c r="T24" s="382"/>
      <c r="U24" s="382"/>
      <c r="V24" s="382"/>
      <c r="W24" s="382"/>
      <c r="X24" s="382"/>
      <c r="Z24" s="289" t="s">
        <v>257</v>
      </c>
      <c r="AA24" s="310"/>
      <c r="AB24" s="303"/>
      <c r="AC24" s="303"/>
      <c r="AD24" s="304"/>
      <c r="AE24"/>
    </row>
    <row r="25" spans="1:31" s="159" customFormat="1" ht="20" customHeight="1">
      <c r="A25" s="166">
        <v>2</v>
      </c>
      <c r="B25" s="348"/>
      <c r="C25" s="349"/>
      <c r="D25" s="349"/>
      <c r="E25" s="349"/>
      <c r="F25" s="349"/>
      <c r="G25" s="349"/>
      <c r="H25" s="349"/>
      <c r="I25" s="349"/>
      <c r="J25" s="399"/>
      <c r="K25" s="348"/>
      <c r="L25" s="349"/>
      <c r="M25" s="349"/>
      <c r="N25" s="383" t="s">
        <v>2</v>
      </c>
      <c r="O25" s="384"/>
      <c r="P25" s="385" t="s">
        <v>2</v>
      </c>
      <c r="Q25" s="386"/>
      <c r="R25" s="167" t="str">
        <f>Transfer!L14</f>
        <v>-</v>
      </c>
      <c r="S25" s="382" t="s">
        <v>19</v>
      </c>
      <c r="T25" s="382"/>
      <c r="U25" s="382"/>
      <c r="V25" s="382"/>
      <c r="W25" s="382"/>
      <c r="X25" s="382"/>
      <c r="Z25" s="291" t="s">
        <v>258</v>
      </c>
      <c r="AA25" s="311"/>
      <c r="AB25" s="305"/>
      <c r="AC25" s="305"/>
      <c r="AD25" s="306"/>
      <c r="AE25"/>
    </row>
    <row r="26" spans="1:31" s="159" customFormat="1" ht="20" customHeight="1">
      <c r="A26" s="166">
        <v>3</v>
      </c>
      <c r="B26" s="348"/>
      <c r="C26" s="349"/>
      <c r="D26" s="349"/>
      <c r="E26" s="349"/>
      <c r="F26" s="349"/>
      <c r="G26" s="349"/>
      <c r="H26" s="349"/>
      <c r="I26" s="349"/>
      <c r="J26" s="399"/>
      <c r="K26" s="348"/>
      <c r="L26" s="349"/>
      <c r="M26" s="349"/>
      <c r="N26" s="383" t="s">
        <v>2</v>
      </c>
      <c r="O26" s="384"/>
      <c r="P26" s="385" t="s">
        <v>2</v>
      </c>
      <c r="Q26" s="386"/>
      <c r="R26" s="167" t="str">
        <f>Transfer!L15</f>
        <v>-</v>
      </c>
      <c r="S26" s="382" t="s">
        <v>19</v>
      </c>
      <c r="T26" s="382"/>
      <c r="U26" s="382"/>
      <c r="V26" s="382"/>
      <c r="W26" s="382"/>
      <c r="X26" s="382"/>
      <c r="Z26" s="291" t="s">
        <v>259</v>
      </c>
      <c r="AA26" s="311"/>
      <c r="AB26" s="305"/>
      <c r="AC26" s="305"/>
      <c r="AD26" s="306"/>
      <c r="AE26"/>
    </row>
    <row r="27" spans="1:31" s="159" customFormat="1" ht="20" customHeight="1">
      <c r="A27" s="166">
        <v>4</v>
      </c>
      <c r="B27" s="348"/>
      <c r="C27" s="349"/>
      <c r="D27" s="349"/>
      <c r="E27" s="349"/>
      <c r="F27" s="349"/>
      <c r="G27" s="349"/>
      <c r="H27" s="349"/>
      <c r="I27" s="349"/>
      <c r="J27" s="399"/>
      <c r="K27" s="348"/>
      <c r="L27" s="349"/>
      <c r="M27" s="349"/>
      <c r="N27" s="383" t="s">
        <v>2</v>
      </c>
      <c r="O27" s="384"/>
      <c r="P27" s="385" t="s">
        <v>2</v>
      </c>
      <c r="Q27" s="386"/>
      <c r="R27" s="167" t="str">
        <f>Transfer!L16</f>
        <v>-</v>
      </c>
      <c r="S27" s="382" t="s">
        <v>19</v>
      </c>
      <c r="T27" s="382" t="s">
        <v>29</v>
      </c>
      <c r="U27" s="382" t="s">
        <v>29</v>
      </c>
      <c r="V27" s="382" t="s">
        <v>29</v>
      </c>
      <c r="W27" s="382" t="s">
        <v>29</v>
      </c>
      <c r="X27" s="382" t="s">
        <v>29</v>
      </c>
      <c r="Z27" s="291" t="s">
        <v>274</v>
      </c>
      <c r="AA27" s="311"/>
      <c r="AB27" s="305"/>
      <c r="AC27" s="305"/>
      <c r="AD27" s="306"/>
      <c r="AE27"/>
    </row>
    <row r="28" spans="1:31" s="159" customFormat="1" ht="20" customHeight="1">
      <c r="A28" s="166">
        <v>5</v>
      </c>
      <c r="B28" s="348"/>
      <c r="C28" s="349"/>
      <c r="D28" s="349"/>
      <c r="E28" s="349"/>
      <c r="F28" s="349"/>
      <c r="G28" s="349"/>
      <c r="H28" s="349"/>
      <c r="I28" s="349"/>
      <c r="J28" s="399"/>
      <c r="K28" s="348"/>
      <c r="L28" s="408"/>
      <c r="M28" s="408"/>
      <c r="N28" s="383" t="s">
        <v>2</v>
      </c>
      <c r="O28" s="384"/>
      <c r="P28" s="385" t="s">
        <v>2</v>
      </c>
      <c r="Q28" s="386"/>
      <c r="R28" s="167" t="str">
        <f>Transfer!L17</f>
        <v>-</v>
      </c>
      <c r="S28" s="382" t="s">
        <v>19</v>
      </c>
      <c r="T28" s="382" t="s">
        <v>29</v>
      </c>
      <c r="U28" s="382" t="s">
        <v>29</v>
      </c>
      <c r="V28" s="382" t="s">
        <v>29</v>
      </c>
      <c r="W28" s="382" t="s">
        <v>29</v>
      </c>
      <c r="X28" s="382" t="s">
        <v>29</v>
      </c>
      <c r="Z28" s="293" t="s">
        <v>275</v>
      </c>
      <c r="AA28" s="311"/>
      <c r="AB28" s="305"/>
      <c r="AC28" s="305"/>
      <c r="AD28" s="306"/>
      <c r="AE28"/>
    </row>
    <row r="29" spans="1:31" s="159" customFormat="1" ht="20" customHeight="1">
      <c r="A29" s="166">
        <v>6</v>
      </c>
      <c r="B29" s="348"/>
      <c r="C29" s="349"/>
      <c r="D29" s="349"/>
      <c r="E29" s="349"/>
      <c r="F29" s="349"/>
      <c r="G29" s="349"/>
      <c r="H29" s="349"/>
      <c r="I29" s="349"/>
      <c r="J29" s="399"/>
      <c r="K29" s="348"/>
      <c r="L29" s="349"/>
      <c r="M29" s="349"/>
      <c r="N29" s="383" t="s">
        <v>2</v>
      </c>
      <c r="O29" s="384"/>
      <c r="P29" s="385" t="s">
        <v>2</v>
      </c>
      <c r="Q29" s="386"/>
      <c r="R29" s="167" t="str">
        <f>Transfer!L18</f>
        <v>-</v>
      </c>
      <c r="S29" s="382" t="s">
        <v>19</v>
      </c>
      <c r="T29" s="382" t="s">
        <v>29</v>
      </c>
      <c r="U29" s="382" t="s">
        <v>29</v>
      </c>
      <c r="V29" s="382" t="s">
        <v>29</v>
      </c>
      <c r="W29" s="382" t="s">
        <v>29</v>
      </c>
      <c r="X29" s="382" t="s">
        <v>29</v>
      </c>
      <c r="Z29" s="293"/>
      <c r="AA29" s="319" t="s">
        <v>276</v>
      </c>
      <c r="AB29" s="305"/>
      <c r="AC29" s="305"/>
      <c r="AD29" s="306"/>
      <c r="AE29"/>
    </row>
    <row r="30" spans="1:31" s="159" customFormat="1" ht="20" customHeight="1">
      <c r="A30" s="166">
        <v>7</v>
      </c>
      <c r="B30" s="348"/>
      <c r="C30" s="349"/>
      <c r="D30" s="349"/>
      <c r="E30" s="349"/>
      <c r="F30" s="349"/>
      <c r="G30" s="349"/>
      <c r="H30" s="349"/>
      <c r="I30" s="349"/>
      <c r="J30" s="399"/>
      <c r="K30" s="348"/>
      <c r="L30" s="349"/>
      <c r="M30" s="349"/>
      <c r="N30" s="383" t="s">
        <v>2</v>
      </c>
      <c r="O30" s="384"/>
      <c r="P30" s="385" t="s">
        <v>2</v>
      </c>
      <c r="Q30" s="386"/>
      <c r="R30" s="167" t="str">
        <f>Transfer!L19</f>
        <v>-</v>
      </c>
      <c r="S30" s="382" t="s">
        <v>19</v>
      </c>
      <c r="T30" s="382" t="s">
        <v>29</v>
      </c>
      <c r="U30" s="382" t="s">
        <v>29</v>
      </c>
      <c r="V30" s="382" t="s">
        <v>29</v>
      </c>
      <c r="W30" s="382" t="s">
        <v>29</v>
      </c>
      <c r="X30" s="382" t="s">
        <v>29</v>
      </c>
      <c r="Z30" s="293"/>
      <c r="AA30" s="312" t="s">
        <v>261</v>
      </c>
      <c r="AB30" s="305"/>
      <c r="AC30" s="305"/>
      <c r="AD30" s="306"/>
      <c r="AE30"/>
    </row>
    <row r="31" spans="1:31" s="159" customFormat="1" ht="20" customHeight="1">
      <c r="A31" s="166">
        <v>8</v>
      </c>
      <c r="B31" s="348"/>
      <c r="C31" s="349"/>
      <c r="D31" s="349"/>
      <c r="E31" s="349"/>
      <c r="F31" s="349"/>
      <c r="G31" s="349"/>
      <c r="H31" s="349"/>
      <c r="I31" s="349"/>
      <c r="J31" s="399"/>
      <c r="K31" s="348"/>
      <c r="L31" s="349"/>
      <c r="M31" s="349"/>
      <c r="N31" s="383" t="s">
        <v>2</v>
      </c>
      <c r="O31" s="384"/>
      <c r="P31" s="385" t="s">
        <v>2</v>
      </c>
      <c r="Q31" s="386"/>
      <c r="R31" s="167" t="str">
        <f>Transfer!L20</f>
        <v>-</v>
      </c>
      <c r="S31" s="382" t="s">
        <v>19</v>
      </c>
      <c r="T31" s="382" t="s">
        <v>29</v>
      </c>
      <c r="U31" s="382" t="s">
        <v>29</v>
      </c>
      <c r="V31" s="382" t="s">
        <v>29</v>
      </c>
      <c r="W31" s="382" t="s">
        <v>29</v>
      </c>
      <c r="X31" s="382" t="s">
        <v>29</v>
      </c>
      <c r="Z31" s="293"/>
      <c r="AA31" s="312" t="s">
        <v>260</v>
      </c>
      <c r="AB31" s="305"/>
      <c r="AC31" s="305"/>
      <c r="AD31" s="306"/>
      <c r="AE31"/>
    </row>
    <row r="32" spans="1:31" s="159" customFormat="1" ht="20" customHeight="1">
      <c r="A32" s="166">
        <v>9</v>
      </c>
      <c r="B32" s="348"/>
      <c r="C32" s="349"/>
      <c r="D32" s="349"/>
      <c r="E32" s="349"/>
      <c r="F32" s="349"/>
      <c r="G32" s="349"/>
      <c r="H32" s="349"/>
      <c r="I32" s="349"/>
      <c r="J32" s="399"/>
      <c r="K32" s="348"/>
      <c r="L32" s="349"/>
      <c r="M32" s="349"/>
      <c r="N32" s="383" t="s">
        <v>2</v>
      </c>
      <c r="O32" s="384"/>
      <c r="P32" s="385" t="s">
        <v>2</v>
      </c>
      <c r="Q32" s="386"/>
      <c r="R32" s="167" t="str">
        <f>Transfer!L21</f>
        <v>-</v>
      </c>
      <c r="S32" s="382" t="s">
        <v>19</v>
      </c>
      <c r="T32" s="382" t="s">
        <v>29</v>
      </c>
      <c r="U32" s="382" t="s">
        <v>29</v>
      </c>
      <c r="V32" s="382" t="s">
        <v>29</v>
      </c>
      <c r="W32" s="382" t="s">
        <v>29</v>
      </c>
      <c r="X32" s="382" t="s">
        <v>29</v>
      </c>
      <c r="Z32" s="291" t="s">
        <v>262</v>
      </c>
      <c r="AA32" s="311"/>
      <c r="AB32" s="305"/>
      <c r="AC32" s="305"/>
      <c r="AD32" s="306"/>
      <c r="AE32"/>
    </row>
    <row r="33" spans="1:31" s="159" customFormat="1" ht="20" customHeight="1">
      <c r="A33" s="166">
        <v>10</v>
      </c>
      <c r="B33" s="348"/>
      <c r="C33" s="349"/>
      <c r="D33" s="349"/>
      <c r="E33" s="349"/>
      <c r="F33" s="349"/>
      <c r="G33" s="349"/>
      <c r="H33" s="349"/>
      <c r="I33" s="349"/>
      <c r="J33" s="399"/>
      <c r="K33" s="348"/>
      <c r="L33" s="349"/>
      <c r="M33" s="349"/>
      <c r="N33" s="383" t="s">
        <v>2</v>
      </c>
      <c r="O33" s="384"/>
      <c r="P33" s="389" t="s">
        <v>2</v>
      </c>
      <c r="Q33" s="384"/>
      <c r="R33" s="167" t="str">
        <f>Transfer!L22</f>
        <v>-</v>
      </c>
      <c r="S33" s="382" t="s">
        <v>19</v>
      </c>
      <c r="T33" s="382" t="s">
        <v>29</v>
      </c>
      <c r="U33" s="382" t="s">
        <v>29</v>
      </c>
      <c r="V33" s="382" t="s">
        <v>29</v>
      </c>
      <c r="W33" s="382" t="s">
        <v>29</v>
      </c>
      <c r="X33" s="382" t="s">
        <v>29</v>
      </c>
      <c r="Z33" s="295"/>
      <c r="AA33" s="313" t="s">
        <v>263</v>
      </c>
      <c r="AB33" s="307"/>
      <c r="AC33" s="307"/>
      <c r="AD33" s="308"/>
      <c r="AE33"/>
    </row>
    <row r="34" spans="1:31" s="159" customFormat="1" ht="8" customHeight="1">
      <c r="Z34" s="297"/>
      <c r="AA34" s="278"/>
      <c r="AB34" s="309"/>
      <c r="AC34" s="309"/>
      <c r="AD34" s="309"/>
      <c r="AE34"/>
    </row>
    <row r="35" spans="1:31" s="159" customFormat="1" ht="20" customHeight="1">
      <c r="A35" s="66" t="s">
        <v>53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68" t="str">
        <f ca="1">Transfer!O53</f>
        <v/>
      </c>
      <c r="Z35" s="278"/>
      <c r="AA35" s="278"/>
      <c r="AB35" s="309"/>
      <c r="AC35" s="309"/>
      <c r="AD35" s="309"/>
      <c r="AE35"/>
    </row>
    <row r="36" spans="1:31" s="159" customFormat="1" ht="8" customHeight="1">
      <c r="A36" s="169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64"/>
      <c r="Z36" s="278"/>
      <c r="AA36" s="278"/>
      <c r="AB36" s="309"/>
      <c r="AC36" s="309"/>
      <c r="AD36" s="309"/>
      <c r="AE36"/>
    </row>
    <row r="37" spans="1:31" s="159" customFormat="1" ht="20" customHeight="1">
      <c r="A37" s="170" t="s">
        <v>222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 t="s">
        <v>221</v>
      </c>
      <c r="L37" s="171"/>
      <c r="M37" s="406">
        <f ca="1">Transfer!J53</f>
        <v>28126</v>
      </c>
      <c r="N37" s="407"/>
      <c r="O37" s="407"/>
      <c r="P37" s="407"/>
      <c r="Q37" s="407"/>
      <c r="R37" s="171"/>
      <c r="S37" s="171" t="s">
        <v>49</v>
      </c>
      <c r="T37" s="406">
        <f ca="1">Transfer!J54</f>
        <v>42735</v>
      </c>
      <c r="U37" s="407"/>
      <c r="V37" s="407"/>
      <c r="W37" s="407"/>
      <c r="X37" s="407"/>
      <c r="Y37" s="172"/>
      <c r="Z37" s="278"/>
      <c r="AA37" s="280"/>
      <c r="AB37" s="303"/>
      <c r="AC37" s="303"/>
      <c r="AD37" s="318"/>
      <c r="AE37"/>
    </row>
    <row r="38" spans="1:31" s="159" customFormat="1" ht="8" customHeight="1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3"/>
      <c r="Y38" s="172"/>
      <c r="Z38" s="278"/>
      <c r="AA38" s="283"/>
      <c r="AB38" s="305"/>
      <c r="AC38" s="305"/>
      <c r="AD38" s="318"/>
      <c r="AE38"/>
    </row>
    <row r="39" spans="1:31" s="159" customFormat="1" ht="20" customHeight="1">
      <c r="A39" s="170" t="s">
        <v>213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402" t="str">
        <f ca="1">Transfer!J56</f>
        <v xml:space="preserve"> ---- </v>
      </c>
      <c r="X39" s="401"/>
      <c r="Y39" s="172"/>
      <c r="Z39" s="278"/>
      <c r="AA39" s="283" t="s">
        <v>270</v>
      </c>
      <c r="AB39" s="305"/>
      <c r="AC39" s="305"/>
      <c r="AD39" s="318"/>
      <c r="AE39"/>
    </row>
    <row r="40" spans="1:31" s="159" customFormat="1" ht="8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3"/>
      <c r="Y40" s="172"/>
      <c r="Z40" s="278"/>
      <c r="AA40" s="283"/>
      <c r="AB40" s="305"/>
      <c r="AC40" s="305"/>
      <c r="AD40" s="318"/>
      <c r="AE40"/>
    </row>
    <row r="41" spans="1:31" s="159" customFormat="1" ht="20" customHeight="1">
      <c r="A41" s="170" t="s">
        <v>186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 t="s">
        <v>50</v>
      </c>
      <c r="M41" s="171"/>
      <c r="N41" s="171"/>
      <c r="O41" s="171"/>
      <c r="P41" s="402" t="str">
        <f>Transfer!J59</f>
        <v xml:space="preserve"> ---- </v>
      </c>
      <c r="Q41" s="401"/>
      <c r="R41" s="171"/>
      <c r="S41" s="171" t="s">
        <v>51</v>
      </c>
      <c r="T41" s="171"/>
      <c r="U41" s="171"/>
      <c r="V41" s="171"/>
      <c r="W41" s="403" t="str">
        <f ca="1">Transfer!J60</f>
        <v xml:space="preserve"> ---- </v>
      </c>
      <c r="X41" s="405"/>
      <c r="Y41" s="172"/>
      <c r="Z41" s="278"/>
      <c r="AA41" s="283" t="s">
        <v>271</v>
      </c>
      <c r="AB41" s="305"/>
      <c r="AC41" s="305"/>
      <c r="AD41" s="318"/>
      <c r="AE41"/>
    </row>
    <row r="42" spans="1:31" s="159" customFormat="1" ht="8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3"/>
      <c r="Y42" s="172"/>
      <c r="Z42" s="278"/>
      <c r="AA42" s="283"/>
      <c r="AB42" s="305"/>
      <c r="AC42" s="305"/>
      <c r="AD42" s="318"/>
      <c r="AE42"/>
    </row>
    <row r="43" spans="1:31" s="159" customFormat="1" ht="20" customHeight="1">
      <c r="A43" s="170" t="s">
        <v>52</v>
      </c>
      <c r="B43" s="171"/>
      <c r="C43" s="171"/>
      <c r="D43" s="171"/>
      <c r="E43" s="171"/>
      <c r="F43" s="171"/>
      <c r="G43" s="171"/>
      <c r="H43" s="171"/>
      <c r="I43" s="171"/>
      <c r="J43" s="173"/>
      <c r="K43" s="403" t="str">
        <f ca="1">Transfer!K62</f>
        <v>Noch keine Medaille</v>
      </c>
      <c r="L43" s="404"/>
      <c r="M43" s="404"/>
      <c r="N43" s="404"/>
      <c r="O43" s="404"/>
      <c r="P43" s="404"/>
      <c r="Q43" s="405"/>
      <c r="R43" s="171"/>
      <c r="S43" s="171" t="s">
        <v>54</v>
      </c>
      <c r="T43" s="171"/>
      <c r="U43" s="171"/>
      <c r="V43" s="171"/>
      <c r="W43" s="400">
        <f ca="1">Transfer!J63</f>
        <v>2017</v>
      </c>
      <c r="X43" s="401"/>
      <c r="Y43" s="172"/>
      <c r="Z43" s="278"/>
      <c r="AA43" s="286"/>
      <c r="AB43" s="307"/>
      <c r="AC43" s="307"/>
      <c r="AD43" s="318"/>
      <c r="AE43"/>
    </row>
    <row r="44" spans="1:31" s="159" customFormat="1" ht="8" customHeight="1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6"/>
      <c r="Z44" s="278"/>
      <c r="AA44" s="278"/>
      <c r="AB44" s="309"/>
      <c r="AC44" s="309"/>
      <c r="AD44" s="309"/>
      <c r="AE44"/>
    </row>
    <row r="45" spans="1:31" s="159" customFormat="1" ht="8" customHeight="1">
      <c r="A45" s="46"/>
      <c r="B45" s="46"/>
      <c r="C45" s="46"/>
      <c r="D45" s="46"/>
      <c r="E45" s="46"/>
      <c r="F45" s="47"/>
      <c r="G45" s="47"/>
      <c r="H45" s="47"/>
      <c r="I45" s="47"/>
      <c r="J45" s="47"/>
      <c r="K45" s="47"/>
      <c r="L45" s="47"/>
      <c r="M45" s="47"/>
      <c r="N45" s="47"/>
      <c r="O45" s="46"/>
      <c r="P45" s="46"/>
      <c r="Q45" s="46"/>
      <c r="R45" s="46"/>
      <c r="S45" s="60"/>
      <c r="T45" s="60"/>
      <c r="U45" s="60"/>
      <c r="V45" s="46"/>
      <c r="W45" s="46"/>
      <c r="Z45" s="278"/>
      <c r="AA45" s="278"/>
      <c r="AB45" s="309"/>
      <c r="AC45" s="309"/>
      <c r="AD45" s="309"/>
      <c r="AE45"/>
    </row>
    <row r="46" spans="1:31" s="159" customFormat="1" ht="15.5" customHeight="1">
      <c r="A46" s="43" t="s">
        <v>73</v>
      </c>
      <c r="B46" s="61"/>
      <c r="C46" s="41"/>
      <c r="D46" s="41"/>
      <c r="E46" s="41"/>
      <c r="F46" s="42"/>
      <c r="G46" s="54"/>
      <c r="H46" s="54"/>
      <c r="I46" s="54"/>
      <c r="J46" s="54"/>
      <c r="K46" s="54"/>
      <c r="L46" s="54"/>
      <c r="O46" s="55"/>
      <c r="Q46" s="41"/>
      <c r="R46" s="56"/>
      <c r="T46" s="182" t="s">
        <v>69</v>
      </c>
      <c r="U46" s="57"/>
      <c r="V46" s="58"/>
      <c r="X46" s="181" t="str">
        <f ca="1">"30. November "&amp;Transfer!N34</f>
        <v>30. November 2016</v>
      </c>
      <c r="Z46" s="314" t="s">
        <v>268</v>
      </c>
      <c r="AA46" s="290"/>
      <c r="AB46" s="303"/>
      <c r="AC46" s="303"/>
      <c r="AD46" s="304"/>
      <c r="AE46"/>
    </row>
    <row r="47" spans="1:31" s="159" customFormat="1" ht="15.5" customHeight="1">
      <c r="A47" s="159" t="s">
        <v>74</v>
      </c>
      <c r="B47" s="61"/>
      <c r="C47" s="41"/>
      <c r="D47" s="41"/>
      <c r="E47" s="41"/>
      <c r="F47" s="42"/>
      <c r="G47" s="54"/>
      <c r="H47" s="54"/>
      <c r="I47" s="54"/>
      <c r="J47" s="54"/>
      <c r="K47" s="54"/>
      <c r="L47" s="54"/>
      <c r="M47" s="54"/>
      <c r="N47" s="54"/>
      <c r="O47" s="55"/>
      <c r="P47" s="62"/>
      <c r="Q47" s="41"/>
      <c r="R47" s="56"/>
      <c r="T47" s="183" t="s">
        <v>223</v>
      </c>
      <c r="U47" s="57"/>
      <c r="V47" s="58"/>
      <c r="X47" s="181" t="str">
        <f ca="1">"10. Dezember "&amp;Transfer!N34</f>
        <v>10. Dezember 2016</v>
      </c>
      <c r="Z47" s="283" t="s">
        <v>269</v>
      </c>
      <c r="AA47" s="292"/>
      <c r="AB47" s="305"/>
      <c r="AC47" s="305"/>
      <c r="AD47" s="306"/>
      <c r="AE47"/>
    </row>
    <row r="48" spans="1:31" s="159" customFormat="1" ht="15.5" customHeight="1">
      <c r="A48" s="393"/>
      <c r="B48" s="395"/>
      <c r="C48" s="395"/>
      <c r="D48" s="395"/>
      <c r="E48" s="395"/>
      <c r="F48" s="395"/>
      <c r="G48" s="395"/>
      <c r="H48" s="392"/>
      <c r="I48" s="393"/>
      <c r="J48" s="394"/>
      <c r="K48" s="394"/>
      <c r="L48" s="394"/>
      <c r="M48" s="394"/>
      <c r="N48" s="394"/>
      <c r="O48" s="394"/>
      <c r="P48" s="392"/>
      <c r="Q48" s="393"/>
      <c r="R48" s="394"/>
      <c r="S48" s="394"/>
      <c r="T48" s="394"/>
      <c r="U48" s="394"/>
      <c r="V48" s="394"/>
      <c r="W48" s="394"/>
      <c r="X48" s="409"/>
      <c r="Z48" s="283"/>
      <c r="AA48" s="292"/>
      <c r="AB48" s="305"/>
      <c r="AC48" s="305"/>
      <c r="AD48" s="306"/>
      <c r="AE48"/>
    </row>
    <row r="49" spans="1:31" s="159" customFormat="1" ht="15.5" customHeight="1">
      <c r="A49" s="393"/>
      <c r="B49" s="395"/>
      <c r="C49" s="395"/>
      <c r="D49" s="395"/>
      <c r="E49" s="395"/>
      <c r="F49" s="395"/>
      <c r="G49" s="395"/>
      <c r="H49" s="392"/>
      <c r="I49" s="393"/>
      <c r="J49" s="394"/>
      <c r="K49" s="394"/>
      <c r="L49" s="394"/>
      <c r="M49" s="394"/>
      <c r="N49" s="394"/>
      <c r="O49" s="394"/>
      <c r="P49" s="392"/>
      <c r="Q49" s="393"/>
      <c r="R49" s="394"/>
      <c r="S49" s="394"/>
      <c r="T49" s="394"/>
      <c r="U49" s="394"/>
      <c r="V49" s="394"/>
      <c r="W49" s="394"/>
      <c r="X49" s="409"/>
      <c r="Z49" s="283" t="s">
        <v>264</v>
      </c>
      <c r="AA49" s="292"/>
      <c r="AB49" s="305"/>
      <c r="AC49" s="305"/>
      <c r="AD49" s="306"/>
      <c r="AE49"/>
    </row>
    <row r="50" spans="1:31" s="159" customFormat="1" ht="15.5" customHeight="1">
      <c r="A50" s="393"/>
      <c r="B50" s="395"/>
      <c r="C50" s="395"/>
      <c r="D50" s="395"/>
      <c r="E50" s="395"/>
      <c r="F50" s="395"/>
      <c r="G50" s="395"/>
      <c r="H50" s="392"/>
      <c r="I50" s="390"/>
      <c r="J50" s="391"/>
      <c r="K50" s="391"/>
      <c r="L50" s="391"/>
      <c r="M50" s="391"/>
      <c r="N50" s="391"/>
      <c r="O50" s="391"/>
      <c r="P50" s="392"/>
      <c r="Q50" s="393"/>
      <c r="R50" s="394"/>
      <c r="S50" s="394"/>
      <c r="T50" s="394"/>
      <c r="U50" s="394"/>
      <c r="V50" s="394"/>
      <c r="W50" s="394"/>
      <c r="X50" s="409"/>
      <c r="Z50" s="283" t="s">
        <v>265</v>
      </c>
      <c r="AA50" s="292"/>
      <c r="AB50" s="305"/>
      <c r="AC50" s="305"/>
      <c r="AD50" s="306"/>
      <c r="AE50"/>
    </row>
    <row r="51" spans="1:31" s="159" customFormat="1" ht="15.5" customHeight="1">
      <c r="A51" s="393"/>
      <c r="B51" s="395"/>
      <c r="C51" s="395"/>
      <c r="D51" s="395"/>
      <c r="E51" s="395"/>
      <c r="F51" s="395"/>
      <c r="G51" s="395"/>
      <c r="H51" s="392"/>
      <c r="I51" s="393"/>
      <c r="J51" s="394"/>
      <c r="K51" s="394"/>
      <c r="L51" s="394"/>
      <c r="M51" s="394"/>
      <c r="N51" s="394"/>
      <c r="O51" s="394"/>
      <c r="P51" s="392"/>
      <c r="Q51" s="393"/>
      <c r="R51" s="394"/>
      <c r="S51" s="394"/>
      <c r="T51" s="394"/>
      <c r="U51" s="394"/>
      <c r="V51" s="394"/>
      <c r="W51" s="394"/>
      <c r="X51" s="409"/>
      <c r="Z51" s="283" t="s">
        <v>266</v>
      </c>
      <c r="AA51" s="292"/>
      <c r="AB51" s="305"/>
      <c r="AC51" s="305"/>
      <c r="AD51" s="306"/>
      <c r="AE51"/>
    </row>
    <row r="52" spans="1:31" s="159" customFormat="1" ht="15.5" customHeight="1">
      <c r="A52" s="393"/>
      <c r="B52" s="395"/>
      <c r="C52" s="395"/>
      <c r="D52" s="395"/>
      <c r="E52" s="395"/>
      <c r="F52" s="395"/>
      <c r="G52" s="395"/>
      <c r="H52" s="392"/>
      <c r="I52" s="393"/>
      <c r="J52" s="394"/>
      <c r="K52" s="394"/>
      <c r="L52" s="394"/>
      <c r="M52" s="394"/>
      <c r="N52" s="394"/>
      <c r="O52" s="394"/>
      <c r="P52" s="392"/>
      <c r="Q52" s="393"/>
      <c r="R52" s="394"/>
      <c r="S52" s="394"/>
      <c r="T52" s="394"/>
      <c r="U52" s="394"/>
      <c r="V52" s="394"/>
      <c r="W52" s="394"/>
      <c r="X52" s="409"/>
      <c r="Z52" s="283"/>
      <c r="AA52" s="292"/>
      <c r="AB52" s="305"/>
      <c r="AC52" s="305"/>
      <c r="AD52" s="306"/>
      <c r="AE52"/>
    </row>
    <row r="53" spans="1:31" s="159" customFormat="1" ht="15.5" customHeight="1">
      <c r="A53" s="393"/>
      <c r="B53" s="395"/>
      <c r="C53" s="395"/>
      <c r="D53" s="395"/>
      <c r="E53" s="395"/>
      <c r="F53" s="395"/>
      <c r="G53" s="395"/>
      <c r="H53" s="392"/>
      <c r="I53" s="393"/>
      <c r="J53" s="394"/>
      <c r="K53" s="394"/>
      <c r="L53" s="394"/>
      <c r="M53" s="394"/>
      <c r="N53" s="394"/>
      <c r="O53" s="394"/>
      <c r="P53" s="392"/>
      <c r="Q53" s="393"/>
      <c r="R53" s="394"/>
      <c r="S53" s="394"/>
      <c r="T53" s="394"/>
      <c r="U53" s="394"/>
      <c r="V53" s="394"/>
      <c r="W53" s="394"/>
      <c r="X53" s="409"/>
      <c r="Z53" s="283"/>
      <c r="AA53" s="292"/>
      <c r="AB53" s="305"/>
      <c r="AC53" s="305"/>
      <c r="AD53" s="306"/>
      <c r="AE53"/>
    </row>
    <row r="54" spans="1:31" s="159" customFormat="1" ht="15.5" customHeight="1">
      <c r="A54" s="63" t="s">
        <v>70</v>
      </c>
      <c r="B54" s="64"/>
      <c r="C54" s="64"/>
      <c r="D54" s="64"/>
      <c r="E54" s="64"/>
      <c r="F54" s="64"/>
      <c r="G54" s="64"/>
      <c r="H54" s="41"/>
      <c r="I54" s="63" t="s">
        <v>71</v>
      </c>
      <c r="J54" s="64"/>
      <c r="K54" s="64"/>
      <c r="L54" s="64"/>
      <c r="M54" s="64"/>
      <c r="N54" s="64"/>
      <c r="O54" s="64"/>
      <c r="P54" s="41"/>
      <c r="Q54" s="63" t="s">
        <v>72</v>
      </c>
      <c r="R54" s="64"/>
      <c r="S54" s="64"/>
      <c r="T54" s="64"/>
      <c r="U54" s="64"/>
      <c r="V54" s="64"/>
      <c r="W54" s="175"/>
      <c r="X54" s="65" t="s">
        <v>75</v>
      </c>
      <c r="Z54" s="286" t="s">
        <v>267</v>
      </c>
      <c r="AA54" s="296"/>
      <c r="AB54" s="307"/>
      <c r="AC54" s="307"/>
      <c r="AD54" s="308"/>
      <c r="AE54"/>
    </row>
    <row r="55" spans="1:31" s="159" customFormat="1" ht="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Z55" s="309"/>
      <c r="AA55" s="309"/>
      <c r="AB55" s="309"/>
      <c r="AC55" s="309"/>
      <c r="AD55" s="309"/>
      <c r="AE55"/>
    </row>
    <row r="56" spans="1:31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9"/>
      <c r="AA56" s="279"/>
      <c r="AB56" s="279"/>
      <c r="AC56" s="279"/>
      <c r="AD56" s="279"/>
    </row>
    <row r="57" spans="1:31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9"/>
      <c r="AA57" s="279"/>
      <c r="AB57" s="279"/>
      <c r="AC57" s="279"/>
      <c r="AD57" s="279"/>
    </row>
  </sheetData>
  <sheetProtection password="D60D" sheet="1" objects="1" scenarios="1" selectLockedCells="1"/>
  <protectedRanges>
    <protectedRange sqref="N1:Q1 A2 V1:V2 E6:F6 W3 P5:R5 G1:M6 F1:F4 E3:E5 W1 T5:X6 E16:W16 E1 B1:D3 V4:W4 S1:U4 N2:N6 O2:R4 P6:S6 A4:D16" name=""/>
    <protectedRange sqref="X2" name=""/>
    <protectedRange sqref="A17" name=""/>
    <protectedRange sqref="A22 C22:Q22 A21:R21 K23:R23" name=""/>
    <protectedRange sqref="A35" name=""/>
    <protectedRange sqref="G53 I54 O45:O53 A53:F55 H45:J53 O55 P47 G55:J55 P48:Q55 M47:N55 W45 X54 B45:G51 A45:A46 A48:A51 P45:Q45 W48:W53 W55 K45:L55 M45:N45 T46:T47 X46:X47 R45:R55 U45:V55 S45:T45 S48:T55" name=""/>
  </protectedRanges>
  <customSheetViews>
    <customSheetView guid="{9581EB64-C62F-45CC-AE1A-8F9D9F7953BB}" scale="105" showGridLines="0" showRowCol="0" fitToPage="1" showRuler="0">
      <selection activeCell="E8" sqref="E8:M8"/>
      <pageSetup paperSize="9" scale="85" orientation="portrait" horizontalDpi="300"/>
      <headerFooter>
        <oddFooter>&amp;L&amp;8&amp;Y         EASV Verdienstmedaille, &amp;A&amp;C&amp;8&amp;Y&amp;F   (Hans Gerber, CH-8600 Dübendorf)&amp;R&amp;8&amp;YGedruckt: &amp;D</oddFooter>
      </headerFooter>
    </customSheetView>
  </customSheetViews>
  <mergeCells count="117">
    <mergeCell ref="B28:J28"/>
    <mergeCell ref="B29:J29"/>
    <mergeCell ref="Q52:X52"/>
    <mergeCell ref="Q53:X53"/>
    <mergeCell ref="Q48:X48"/>
    <mergeCell ref="Q49:X49"/>
    <mergeCell ref="Q50:X50"/>
    <mergeCell ref="Q51:X51"/>
    <mergeCell ref="K33:M33"/>
    <mergeCell ref="S33:X33"/>
    <mergeCell ref="K25:M25"/>
    <mergeCell ref="K26:M26"/>
    <mergeCell ref="K27:M27"/>
    <mergeCell ref="K31:M31"/>
    <mergeCell ref="K29:M29"/>
    <mergeCell ref="K28:M28"/>
    <mergeCell ref="K30:M30"/>
    <mergeCell ref="B33:J33"/>
    <mergeCell ref="W43:X43"/>
    <mergeCell ref="P41:Q41"/>
    <mergeCell ref="K43:Q43"/>
    <mergeCell ref="W39:X39"/>
    <mergeCell ref="W41:X41"/>
    <mergeCell ref="T37:X37"/>
    <mergeCell ref="M37:Q37"/>
    <mergeCell ref="B30:J30"/>
    <mergeCell ref="N32:O32"/>
    <mergeCell ref="B31:J31"/>
    <mergeCell ref="B32:J32"/>
    <mergeCell ref="N30:O30"/>
    <mergeCell ref="K32:M32"/>
    <mergeCell ref="B24:J24"/>
    <mergeCell ref="B25:J25"/>
    <mergeCell ref="B26:J26"/>
    <mergeCell ref="B27:J27"/>
    <mergeCell ref="A52:H52"/>
    <mergeCell ref="A53:H53"/>
    <mergeCell ref="I52:P52"/>
    <mergeCell ref="I53:P53"/>
    <mergeCell ref="A50:H50"/>
    <mergeCell ref="A51:H51"/>
    <mergeCell ref="I50:P50"/>
    <mergeCell ref="I51:P51"/>
    <mergeCell ref="A48:H48"/>
    <mergeCell ref="A49:H49"/>
    <mergeCell ref="I48:P48"/>
    <mergeCell ref="I49:P49"/>
    <mergeCell ref="S32:X32"/>
    <mergeCell ref="N29:O29"/>
    <mergeCell ref="P29:Q29"/>
    <mergeCell ref="S29:X29"/>
    <mergeCell ref="P30:Q30"/>
    <mergeCell ref="S30:X30"/>
    <mergeCell ref="N31:O31"/>
    <mergeCell ref="P31:Q31"/>
    <mergeCell ref="S31:X31"/>
    <mergeCell ref="P32:Q32"/>
    <mergeCell ref="P28:Q28"/>
    <mergeCell ref="N27:O27"/>
    <mergeCell ref="P27:Q27"/>
    <mergeCell ref="P33:Q33"/>
    <mergeCell ref="N33:O33"/>
    <mergeCell ref="S24:X24"/>
    <mergeCell ref="S27:X27"/>
    <mergeCell ref="S28:X28"/>
    <mergeCell ref="N25:O25"/>
    <mergeCell ref="P25:Q25"/>
    <mergeCell ref="S25:X25"/>
    <mergeCell ref="N26:O26"/>
    <mergeCell ref="P26:Q26"/>
    <mergeCell ref="S26:X26"/>
    <mergeCell ref="N28:O28"/>
    <mergeCell ref="K23:M23"/>
    <mergeCell ref="N23:O23"/>
    <mergeCell ref="P23:Q23"/>
    <mergeCell ref="N24:O24"/>
    <mergeCell ref="P24:Q24"/>
    <mergeCell ref="K24:M24"/>
    <mergeCell ref="V19:X19"/>
    <mergeCell ref="N17:Q17"/>
    <mergeCell ref="V17:X17"/>
    <mergeCell ref="A21:Q21"/>
    <mergeCell ref="R21:R23"/>
    <mergeCell ref="S21:X23"/>
    <mergeCell ref="A22:J22"/>
    <mergeCell ref="K22:M22"/>
    <mergeCell ref="N22:Q22"/>
    <mergeCell ref="B23:J23"/>
    <mergeCell ref="E14:M15"/>
    <mergeCell ref="T14:X14"/>
    <mergeCell ref="P12:U12"/>
    <mergeCell ref="V12:X12"/>
    <mergeCell ref="E13:M13"/>
    <mergeCell ref="T13:X13"/>
    <mergeCell ref="T15:X15"/>
    <mergeCell ref="N12:O12"/>
    <mergeCell ref="N13:S13"/>
    <mergeCell ref="N15:S15"/>
    <mergeCell ref="P11:X11"/>
    <mergeCell ref="N10:O10"/>
    <mergeCell ref="E11:M11"/>
    <mergeCell ref="N11:O11"/>
    <mergeCell ref="P9:X9"/>
    <mergeCell ref="N9:O9"/>
    <mergeCell ref="E10:M10"/>
    <mergeCell ref="P10:X10"/>
    <mergeCell ref="E12:J12"/>
    <mergeCell ref="K12:M12"/>
    <mergeCell ref="E9:M9"/>
    <mergeCell ref="E1:T2"/>
    <mergeCell ref="E3:W4"/>
    <mergeCell ref="E7:M7"/>
    <mergeCell ref="P7:X7"/>
    <mergeCell ref="N7:O7"/>
    <mergeCell ref="E8:M8"/>
    <mergeCell ref="P8:X8"/>
    <mergeCell ref="N8:O8"/>
  </mergeCells>
  <phoneticPr fontId="2" type="noConversion"/>
  <conditionalFormatting sqref="S24:X33">
    <cfRule type="expression" dxfId="22" priority="1" stopIfTrue="1">
      <formula>IF(AND($R24&gt;0,$R24&lt;50,$S24="Funktion"),TRUE,FALSE)</formula>
    </cfRule>
    <cfRule type="expression" dxfId="21" priority="2" stopIfTrue="1">
      <formula>IF(AND($R24&gt;0,$R24&lt;50),TRUE,FALSE)</formula>
    </cfRule>
  </conditionalFormatting>
  <conditionalFormatting sqref="W43:X43">
    <cfRule type="expression" dxfId="20" priority="3" stopIfTrue="1">
      <formula>IF(NOT(X35=""),TRUE,FALSE)</formula>
    </cfRule>
  </conditionalFormatting>
  <conditionalFormatting sqref="T15">
    <cfRule type="expression" dxfId="19" priority="4" stopIfTrue="1">
      <formula>IF(AND(MAX(R24:R33)&gt;0,T15=""),TRUE,FALSE)</formula>
    </cfRule>
    <cfRule type="expression" dxfId="18" priority="5" stopIfTrue="1">
      <formula>IF(NOT(T15=""),TRUE,FALSE)</formula>
    </cfRule>
  </conditionalFormatting>
  <conditionalFormatting sqref="N24:O33">
    <cfRule type="expression" dxfId="17" priority="6" stopIfTrue="1">
      <formula>IF($N24-$V$17&lt;0,TRUE,FALSE)</formula>
    </cfRule>
    <cfRule type="expression" dxfId="16" priority="7" stopIfTrue="1">
      <formula>IF(OR(AND($T$15&gt;0,$N24-YEAR($T$15)&gt;0),$N24&lt;YEAR($T$15)-39),TRUE,FALSE)</formula>
    </cfRule>
    <cfRule type="expression" dxfId="15" priority="8" stopIfTrue="1">
      <formula>IF($N24&lt;=3000,TRUE,FALSE)</formula>
    </cfRule>
  </conditionalFormatting>
  <conditionalFormatting sqref="P24:Q33">
    <cfRule type="expression" dxfId="14" priority="9" stopIfTrue="1">
      <formula>IF($P24&lt;$N24,TRUE,FALSE)</formula>
    </cfRule>
    <cfRule type="expression" dxfId="13" priority="10" stopIfTrue="1">
      <formula>IF(AND($T$15&gt;0,$P24-YEAR($T$15)&gt;0),TRUE,FALSE)</formula>
    </cfRule>
    <cfRule type="expression" dxfId="12" priority="11" stopIfTrue="1">
      <formula>IF($P24&lt;3000,TRUE,FALSE)</formula>
    </cfRule>
  </conditionalFormatting>
  <conditionalFormatting sqref="T37:X37">
    <cfRule type="expression" dxfId="11" priority="12" stopIfTrue="1">
      <formula>IF(NOT(X35=""),TRUE,FALSE)</formula>
    </cfRule>
  </conditionalFormatting>
  <conditionalFormatting sqref="N17:Q17">
    <cfRule type="expression" dxfId="10" priority="13" stopIfTrue="1">
      <formula>IF($N$17="Keine Medaille",TRUE,FALSE)</formula>
    </cfRule>
  </conditionalFormatting>
  <conditionalFormatting sqref="V19:X19">
    <cfRule type="expression" dxfId="9" priority="14" stopIfTrue="1">
      <formula>IF($N$17="Keine Medaille",FALSE,TRUE)</formula>
    </cfRule>
    <cfRule type="expression" dxfId="8" priority="15" stopIfTrue="1">
      <formula>IF(AND($N$17="Keine Medaille",$V$19&gt;0),TRUE,FALSE)</formula>
    </cfRule>
  </conditionalFormatting>
  <conditionalFormatting sqref="V17:X17">
    <cfRule type="expression" dxfId="7" priority="16" stopIfTrue="1">
      <formula>IF($N$17="Keine Medaille",FALSE,TRUE)</formula>
    </cfRule>
    <cfRule type="expression" dxfId="6" priority="17" stopIfTrue="1">
      <formula>IF(AND($N$17="Keine Medaille",$V$17&lt;3000),TRUE,FALSE)</formula>
    </cfRule>
  </conditionalFormatting>
  <dataValidations xWindow="609" yWindow="335" count="9">
    <dataValidation type="whole" errorStyle="warning" allowBlank="1" showInputMessage="1" showErrorMessage="1" errorTitle="Ungültiger Wert eingegeben....." error="- gültig ist 0 (null Punkte) wenn noch keine_x000d_  Medaille bezogen wurde_x000d_- die Liste EASV enthält keinen Eintrag mit_x000d_  über 350 Restpunkten nach einem_x000d_  Medaillenbezug_x000d_- um zu korrigieren wählen Sie Nein:" promptTitle="Restpunkte nach letztem Bezug " prompt="gemäss Liste EASV angeben" sqref="V19:X19">
      <formula1>0</formula1>
      <formula2>IF(N17="Keine Medaille",0,350)</formula2>
    </dataValidation>
    <dataValidation type="list" allowBlank="1" showInputMessage="1" showErrorMessage="1" errorTitle="Eingabe ungültig....." error="- bitte anhand der Auswahlliste (Pfeil) eine Wahl treffen" promptTitle="Medaillenbezug " prompt="auswählen" sqref="N17:Q17">
      <formula1>Medaillen</formula1>
    </dataValidation>
    <dataValidation type="list" allowBlank="1" showInputMessage="1" showErrorMessage="1" errorTitle="Eingabe ungültig....." error="- die Jahrzahl ist ungültig oder.._x000d_- es wurde noch keine bezogene Medaille gewählt_x000d_- bitte anhand der Auswahlliste (Pfeil) eine Wahl treffen" promptTitle="Bezugsjahr der Medaille" prompt="auswählen wenn bezogen" sqref="V17:X17">
      <formula1>JahrMedal</formula1>
    </dataValidation>
    <dataValidation type="list" showInputMessage="1" showErrorMessage="1" errorTitle="Eingabe ungültig......." error="- darf nicht kleiner als Bezugsjahr (DV) oder 1. Jahr Tätigkeit sein_x000d_- darf nicht grösser als Antragstellungsjahr sein_x000d_- bitte anhand der Auswahlliste (Pfeil) eine passende Jahrzahl wählen." promptTitle="Letztes Jahr der Tätigkeit" prompt="auswählen" sqref="P25:Q33">
      <formula1>JahrBeginnEnd</formula1>
    </dataValidation>
    <dataValidation type="list" allowBlank="1" showInputMessage="1" showErrorMessage="1" errorTitle="Eingabe ungültig....." error="bitte anhand der Auswahlliste (Pfeil) eine passende Funktion wählen." promptTitle="Funktion oder Zuordnung" prompt="auswählen" sqref="S24:X33">
      <formula1>Funktionen</formula1>
    </dataValidation>
    <dataValidation type="list" allowBlank="1" showInputMessage="1" showErrorMessage="1" errorTitle="Eiingabe ungültig......" error="- darf nicht kleiner als Bezugsjahr (DV) oder 40 Jahre zurück sein_x000d_- darf nicht grösser als Antragstellungsjahr sein_x000d_- bitte anhand der Auswahlliste (Pfeil) eine passende Jahrzahl wählen." promptTitle="Erstes Jahr der Tätigkeit" prompt="auswählen" sqref="N25:O33">
      <formula1>JahrBeginnEnd</formula1>
    </dataValidation>
    <dataValidation type="list" showInputMessage="1" showErrorMessage="1" errorTitle="Eingabe ungültig......" error="- darf nicht kleiner als Bezugsjahr (DV) oder 1. Jahr Tätigkeit sein_x000d_- darf nicht grösser als Antragstellungsjahr sein_x000d_- bitte anhand der Auswahlliste (Pfeil) eine passende Jahrzahl wählen" promptTitle="Letztes Jahr der Tätigkeit" prompt="auswählen" sqref="P24:Q24">
      <formula1>JahrBeginnEnd</formula1>
    </dataValidation>
    <dataValidation type="list" allowBlank="1" showInputMessage="1" showErrorMessage="1" errorTitle="Eiingabe ungültig......" error="- darf nicht kleiner als Bezugsjahr (DV) oder 40 Jahre zurück sein_x000d_- darf nicht grösser als Antragstellungsjahr sein_x000d_- bitte anhand der Auswahlliste (Pfeil) eine passende Jahrzahl wählen" promptTitle="Erstes Jahr der Tätigkeit" prompt="auswählen" sqref="N24:O24">
      <formula1>JahrBeginnEnd</formula1>
    </dataValidation>
    <dataValidation type="date" errorStyle="warning" allowBlank="1" showInputMessage="1" showErrorMessage="1" errorTitle="Ausserhalb der gültigen Frist..." error="- die Eingabe verändert zeitliche Gültigkeit_x000d_  und Berechnungen des Antrags_x000d_- der Eingabetermin kann ev. nicht mehr _x000d_  eingehalten werden_x000d_- gültig: 1.1. - 30.11. des laufenden Jahres_x000d_- um zu korrigieren wählen Sie Nein:" promptTitle="Gültiges Antragsdatum:" prompt="Zwischen 1.Jan. und 30.Nov. des laufenden Jahres_x000d_tt.mm.jjjj" sqref="T15:X15">
      <formula1>DATE(YEAR(TODAY()),1,1)</formula1>
      <formula2>DATE(YEAR(TODAY()),11,30)</formula2>
    </dataValidation>
  </dataValidations>
  <pageMargins left="0.9055118110236221" right="0.47244094488188981" top="0.59055118110236227" bottom="0.55118110236220474" header="0.31496062992125984" footer="0.47244094488188981"/>
  <pageSetup paperSize="9" scale="85" orientation="portrait" horizontalDpi="300"/>
  <headerFooter>
    <oddFooter>&amp;L&amp;8&amp;Y         EASV Verdienstmedaille, &amp;A&amp;C&amp;8&amp;Y&amp;F   (Hans Gerber, CH-8600 Dübendorf)&amp;R&amp;8&amp;YGedruckt: &amp;D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42"/>
  </sheetPr>
  <dimension ref="A1:Y88"/>
  <sheetViews>
    <sheetView view="pageLayout" zoomScale="75" zoomScaleNormal="40" zoomScaleSheetLayoutView="75" zoomScalePageLayoutView="40" workbookViewId="0">
      <selection activeCell="J8" sqref="J8"/>
    </sheetView>
  </sheetViews>
  <sheetFormatPr baseColWidth="10" defaultColWidth="11" defaultRowHeight="12" x14ac:dyDescent="0"/>
  <cols>
    <col min="1" max="27" width="18.6640625" style="71" customWidth="1"/>
    <col min="28" max="16384" width="11" style="71"/>
  </cols>
  <sheetData>
    <row r="1" spans="1:25" s="67" customFormat="1" ht="23" customHeight="1">
      <c r="A1" s="68"/>
      <c r="B1" s="68"/>
      <c r="C1" s="68"/>
      <c r="D1" s="68"/>
      <c r="E1" s="68"/>
      <c r="F1" s="68"/>
      <c r="G1" s="68"/>
      <c r="H1" s="68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23" customHeight="1">
      <c r="A2" s="68"/>
      <c r="B2" s="68"/>
      <c r="C2" s="68"/>
      <c r="D2" s="68"/>
      <c r="E2" s="68"/>
      <c r="F2" s="68"/>
      <c r="G2" s="68"/>
      <c r="H2" s="68"/>
    </row>
    <row r="3" spans="1:25" s="69" customFormat="1" ht="23" customHeight="1">
      <c r="A3" s="68"/>
      <c r="B3" s="68"/>
      <c r="C3" s="68"/>
      <c r="D3" s="68"/>
      <c r="E3" s="68"/>
      <c r="F3" s="68"/>
      <c r="G3" s="68"/>
      <c r="H3" s="68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69" customFormat="1" ht="23" customHeight="1">
      <c r="A4" s="68"/>
      <c r="B4" s="68"/>
      <c r="C4" s="68"/>
      <c r="D4" s="68"/>
      <c r="E4" s="68"/>
      <c r="F4" s="68"/>
      <c r="G4" s="68"/>
      <c r="H4" s="68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23" customHeight="1">
      <c r="A5" s="68"/>
      <c r="B5" s="68"/>
      <c r="C5" s="68"/>
      <c r="D5" s="68"/>
      <c r="E5" s="68"/>
      <c r="F5" s="68"/>
      <c r="G5" s="68"/>
      <c r="H5" s="68"/>
    </row>
    <row r="6" spans="1:25" ht="23" customHeight="1">
      <c r="B6" s="67" t="s">
        <v>78</v>
      </c>
    </row>
    <row r="7" spans="1:25" ht="23" customHeight="1"/>
    <row r="8" spans="1:25" ht="23" customHeight="1">
      <c r="B8" s="69" t="s">
        <v>83</v>
      </c>
    </row>
    <row r="9" spans="1:25" ht="23" customHeight="1"/>
    <row r="10" spans="1:25" ht="23" customHeight="1">
      <c r="B10" s="73" t="s">
        <v>84</v>
      </c>
      <c r="C10" s="73"/>
      <c r="D10" s="73"/>
      <c r="E10" s="69">
        <f>BerechnungTab!E8</f>
        <v>0</v>
      </c>
      <c r="F10" s="73"/>
      <c r="G10" s="73"/>
    </row>
    <row r="11" spans="1:25" ht="23" customHeight="1">
      <c r="B11" s="73"/>
      <c r="C11" s="73"/>
      <c r="D11" s="73"/>
      <c r="E11" s="73"/>
      <c r="F11" s="73"/>
      <c r="G11" s="73"/>
    </row>
    <row r="12" spans="1:25" ht="23" customHeight="1">
      <c r="B12" s="73"/>
      <c r="C12" s="73"/>
      <c r="D12" s="73"/>
      <c r="E12" s="73"/>
      <c r="F12" s="73"/>
      <c r="G12" s="73"/>
    </row>
    <row r="13" spans="1:25" ht="23" customHeight="1">
      <c r="B13" s="73" t="s">
        <v>85</v>
      </c>
      <c r="C13" s="73"/>
      <c r="D13" s="73"/>
      <c r="E13" s="74" t="str">
        <f>BerechnungTab!E12</f>
        <v>------</v>
      </c>
      <c r="F13" s="75"/>
      <c r="G13" s="73"/>
    </row>
    <row r="14" spans="1:25" ht="23" customHeight="1">
      <c r="B14" s="73" t="s">
        <v>86</v>
      </c>
      <c r="C14" s="73"/>
      <c r="D14" s="73"/>
      <c r="E14" s="74">
        <f ca="1">BerechnungTab!E13</f>
        <v>1977</v>
      </c>
      <c r="F14" s="74">
        <f ca="1">BerechnungTab!F13</f>
        <v>2016</v>
      </c>
      <c r="G14" s="73"/>
    </row>
    <row r="15" spans="1:25" ht="23" customHeight="1">
      <c r="B15" s="73" t="s">
        <v>87</v>
      </c>
      <c r="C15" s="73"/>
      <c r="D15" s="73"/>
      <c r="E15" s="74">
        <f>BerechnungTab!E14</f>
        <v>0</v>
      </c>
      <c r="F15" s="74">
        <f>BerechnungTab!F14</f>
        <v>0</v>
      </c>
      <c r="G15" s="73"/>
    </row>
    <row r="16" spans="1:25" ht="23" customHeight="1">
      <c r="B16" s="73" t="s">
        <v>88</v>
      </c>
      <c r="C16" s="73"/>
      <c r="D16" s="73"/>
      <c r="E16" s="74">
        <f>BerechnungTab!E15</f>
        <v>0</v>
      </c>
      <c r="F16" s="75"/>
      <c r="G16" s="73"/>
    </row>
    <row r="17" spans="1:25" ht="23" customHeight="1">
      <c r="B17" s="73" t="s">
        <v>89</v>
      </c>
      <c r="C17" s="73"/>
      <c r="D17" s="73"/>
      <c r="E17" s="74">
        <f>BerechnungTab!E16</f>
        <v>0</v>
      </c>
      <c r="F17" s="75"/>
      <c r="G17" s="73"/>
    </row>
    <row r="18" spans="1:25" ht="23" customHeight="1">
      <c r="B18" s="73"/>
      <c r="C18" s="73"/>
      <c r="D18" s="73"/>
      <c r="E18" s="75"/>
      <c r="F18" s="75"/>
      <c r="G18" s="73"/>
    </row>
    <row r="19" spans="1:25" ht="23" customHeight="1">
      <c r="B19" s="73"/>
      <c r="C19" s="73"/>
      <c r="D19" s="73"/>
      <c r="E19" s="75"/>
      <c r="F19" s="75"/>
      <c r="G19" s="73"/>
    </row>
    <row r="20" spans="1:25" ht="23" customHeight="1">
      <c r="B20" s="73" t="s">
        <v>90</v>
      </c>
      <c r="C20" s="73"/>
      <c r="D20" s="73"/>
      <c r="E20" s="74">
        <f>BerechnungTab!E19</f>
        <v>0</v>
      </c>
      <c r="F20" s="75"/>
      <c r="G20" s="73"/>
    </row>
    <row r="21" spans="1:25" ht="23" customHeight="1">
      <c r="B21" s="73" t="s">
        <v>91</v>
      </c>
      <c r="C21" s="73"/>
      <c r="D21" s="73"/>
      <c r="E21" s="74">
        <f ca="1">BerechnungTab!E20</f>
        <v>0</v>
      </c>
      <c r="F21" s="75"/>
      <c r="G21" s="73"/>
    </row>
    <row r="22" spans="1:25" ht="23" customHeight="1" thickBot="1">
      <c r="B22" s="73"/>
      <c r="C22" s="73"/>
      <c r="D22" s="73"/>
      <c r="E22" s="75"/>
      <c r="F22" s="75"/>
      <c r="G22" s="73"/>
    </row>
    <row r="23" spans="1:25" s="70" customFormat="1" ht="23" customHeight="1" thickBot="1">
      <c r="A23" s="71"/>
      <c r="B23" s="73" t="s">
        <v>92</v>
      </c>
      <c r="C23" s="73"/>
      <c r="D23" s="73"/>
      <c r="E23" s="76">
        <f ca="1">BerechnungTab!E22</f>
        <v>0</v>
      </c>
      <c r="F23" s="75"/>
      <c r="G23" s="73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23" customHeight="1">
      <c r="B24" s="73"/>
      <c r="C24" s="73"/>
      <c r="D24" s="73"/>
      <c r="E24" s="75"/>
      <c r="F24" s="75"/>
      <c r="G24" s="73"/>
    </row>
    <row r="25" spans="1:25" ht="23" customHeight="1">
      <c r="B25" s="73" t="s">
        <v>93</v>
      </c>
      <c r="C25" s="73"/>
      <c r="D25" s="73"/>
      <c r="E25" s="77" t="str">
        <f ca="1">BerechnungTab!D25</f>
        <v>Noch keine Medaille</v>
      </c>
      <c r="F25" s="75"/>
      <c r="G25" s="73"/>
    </row>
    <row r="26" spans="1:25" ht="23" customHeight="1" thickBot="1">
      <c r="B26" s="73"/>
      <c r="C26" s="73"/>
      <c r="D26" s="73"/>
      <c r="E26" s="75"/>
      <c r="F26" s="75"/>
      <c r="G26" s="73"/>
    </row>
    <row r="27" spans="1:25" s="72" customFormat="1" ht="23" customHeight="1" thickBot="1">
      <c r="A27" s="71"/>
      <c r="B27" s="73" t="s">
        <v>94</v>
      </c>
      <c r="C27" s="73"/>
      <c r="D27" s="73"/>
      <c r="E27" s="78">
        <f ca="1">BerechnungTab!D26</f>
        <v>0</v>
      </c>
      <c r="F27" s="75"/>
      <c r="G27" s="73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23" customHeight="1">
      <c r="B28" s="73"/>
      <c r="C28" s="73"/>
      <c r="D28" s="73"/>
      <c r="E28" s="73"/>
      <c r="F28" s="73"/>
      <c r="G28" s="73"/>
    </row>
    <row r="29" spans="1:25" ht="23" customHeight="1">
      <c r="B29" s="73"/>
      <c r="C29" s="73"/>
      <c r="D29" s="73"/>
      <c r="E29" s="73"/>
      <c r="F29" s="73"/>
      <c r="G29" s="73"/>
    </row>
    <row r="30" spans="1:25" ht="23" customHeight="1">
      <c r="B30" s="73"/>
      <c r="C30" s="73"/>
      <c r="D30" s="73"/>
      <c r="E30" s="73"/>
      <c r="F30" s="73"/>
      <c r="G30" s="73"/>
    </row>
    <row r="31" spans="1:25" ht="23" customHeight="1">
      <c r="B31" s="73" t="s">
        <v>95</v>
      </c>
      <c r="C31" s="73"/>
      <c r="D31" s="73"/>
      <c r="E31" s="73"/>
      <c r="F31" s="73"/>
      <c r="G31" s="73"/>
    </row>
    <row r="32" spans="1:25" ht="23" customHeight="1">
      <c r="C32" s="73"/>
      <c r="D32" s="73"/>
      <c r="E32" s="73"/>
      <c r="F32" s="73"/>
      <c r="G32" s="73"/>
    </row>
    <row r="33" spans="1:25" ht="23" customHeight="1">
      <c r="B33" s="73" t="s">
        <v>96</v>
      </c>
      <c r="E33" s="79"/>
      <c r="F33" s="79"/>
      <c r="G33" s="79"/>
    </row>
    <row r="34" spans="1:25" ht="23" customHeight="1">
      <c r="B34" s="73"/>
      <c r="E34" s="73"/>
      <c r="F34" s="73"/>
      <c r="G34" s="73"/>
    </row>
    <row r="35" spans="1:25" ht="23" customHeight="1">
      <c r="B35" s="73" t="s">
        <v>97</v>
      </c>
      <c r="E35" s="79"/>
      <c r="F35" s="79"/>
      <c r="G35" s="79"/>
    </row>
    <row r="36" spans="1:25" ht="23" customHeight="1">
      <c r="B36" s="73"/>
      <c r="D36" s="73"/>
      <c r="E36" s="73"/>
      <c r="F36" s="73"/>
      <c r="G36" s="73"/>
    </row>
    <row r="37" spans="1:25" ht="23" customHeight="1">
      <c r="B37" s="73"/>
      <c r="D37" s="73"/>
      <c r="E37" s="73"/>
      <c r="F37" s="73"/>
      <c r="G37" s="73"/>
    </row>
    <row r="38" spans="1:25" ht="23" customHeight="1">
      <c r="B38" s="73"/>
      <c r="D38" s="73"/>
      <c r="E38" s="73"/>
      <c r="F38" s="73"/>
      <c r="G38" s="73"/>
    </row>
    <row r="39" spans="1:25" s="72" customFormat="1" ht="23" customHeight="1">
      <c r="A39" s="71"/>
      <c r="B39" s="73"/>
      <c r="C39" s="71"/>
      <c r="D39" s="73"/>
      <c r="E39" s="73"/>
      <c r="F39" s="73"/>
      <c r="G39" s="73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s="72" customFormat="1" ht="23" customHeight="1">
      <c r="A40" s="71"/>
      <c r="B40" s="73" t="s">
        <v>98</v>
      </c>
      <c r="C40" s="71"/>
      <c r="D40" s="73"/>
      <c r="E40" s="79"/>
      <c r="F40" s="79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23" customHeight="1">
      <c r="B41" s="73"/>
      <c r="C41" s="73"/>
      <c r="D41" s="73"/>
      <c r="E41" s="73"/>
      <c r="F41" s="73"/>
      <c r="G41" s="73"/>
    </row>
    <row r="42" spans="1:25" ht="23" customHeight="1"/>
    <row r="43" spans="1:25" ht="23" customHeight="1"/>
    <row r="44" spans="1:25" ht="23" customHeight="1"/>
    <row r="45" spans="1:25" ht="23" customHeight="1"/>
    <row r="46" spans="1:25" ht="19.75" customHeight="1"/>
    <row r="47" spans="1:25" ht="19.75" customHeight="1"/>
    <row r="48" spans="1:25" ht="19.75" customHeight="1"/>
    <row r="49" ht="19.75" customHeight="1"/>
    <row r="50" ht="19.75" customHeight="1"/>
    <row r="51" ht="19.75" customHeight="1"/>
    <row r="52" ht="19.75" customHeight="1"/>
    <row r="53" ht="19.75" customHeight="1"/>
    <row r="54" ht="19.75" customHeight="1"/>
    <row r="55" ht="19.75" customHeight="1"/>
    <row r="56" ht="19.75" customHeight="1"/>
    <row r="57" ht="19.75" customHeight="1"/>
    <row r="58" ht="19.75" customHeight="1"/>
    <row r="59" ht="19.75" customHeight="1"/>
    <row r="60" ht="19.75" customHeight="1"/>
    <row r="61" ht="19.75" customHeight="1"/>
    <row r="62" ht="19.75" customHeight="1"/>
    <row r="63" ht="19.75" customHeight="1"/>
    <row r="64" ht="19.75" customHeight="1"/>
    <row r="65" ht="19.75" customHeight="1"/>
    <row r="66" ht="19.75" customHeight="1"/>
    <row r="67" ht="19.75" customHeight="1"/>
    <row r="68" ht="19.75" customHeight="1"/>
    <row r="69" ht="19.75" customHeight="1"/>
    <row r="70" ht="19.75" customHeight="1"/>
    <row r="71" ht="19.75" customHeight="1"/>
    <row r="72" ht="19.75" customHeight="1"/>
    <row r="73" ht="19.75" customHeight="1"/>
    <row r="74" ht="19.75" customHeight="1"/>
    <row r="75" ht="19.75" customHeight="1"/>
    <row r="76" ht="19.75" customHeight="1"/>
    <row r="77" ht="19.75" customHeight="1"/>
    <row r="78" ht="19.75" customHeight="1"/>
    <row r="79" ht="19.75" customHeight="1"/>
    <row r="80" ht="19.75" customHeight="1"/>
    <row r="81" ht="19.75" customHeight="1"/>
    <row r="82" ht="19.75" customHeight="1"/>
    <row r="83" ht="19.75" customHeight="1"/>
    <row r="84" ht="19.75" customHeight="1"/>
    <row r="85" ht="19.75" customHeight="1"/>
    <row r="86" ht="19.75" customHeight="1"/>
    <row r="87" ht="19.75" customHeight="1"/>
    <row r="88" ht="19.75" customHeight="1"/>
  </sheetData>
  <sheetProtection selectLockedCells="1"/>
  <protectedRanges>
    <protectedRange sqref="A1:H43" name=""/>
  </protectedRanges>
  <customSheetViews>
    <customSheetView guid="{9581EB64-C62F-45CC-AE1A-8F9D9F7953BB}" scale="75" showPageBreaks="1" view="pageBreakPreview" showRuler="0">
      <selection activeCell="E8" sqref="E8:M8"/>
      <printOptions headings="1"/>
      <pageSetup paperSize="9" scale="53" fitToHeight="2" orientation="landscape" horizontalDpi="4294967295"/>
      <headerFooter>
        <oddFooter>&amp;L&amp;8Verdienstmedaillenreglement EASV&amp;C&amp;8&amp;F - &amp;A&amp;R&amp;8gedruckt:  &amp;D</oddFooter>
      </headerFooter>
    </customSheetView>
  </customSheetViews>
  <phoneticPr fontId="2" type="noConversion"/>
  <printOptions headings="1"/>
  <pageMargins left="0.78740157480314965" right="0.59055118110236227" top="0.78740157480314965" bottom="0.59055118110236227" header="0.51181102362204722" footer="0.51181102362204722"/>
  <pageSetup paperSize="9" scale="53" fitToHeight="2" orientation="landscape" horizontalDpi="4294967295" verticalDpi="4294967295"/>
  <headerFooter>
    <oddFooter>&amp;L&amp;8Verdienstmedaillenreglement EASV&amp;C&amp;8&amp;F - &amp;A&amp;R&amp;8gedruckt:  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7"/>
  </sheetPr>
  <dimension ref="A1:X57"/>
  <sheetViews>
    <sheetView zoomScale="75" workbookViewId="0">
      <selection activeCell="J8" sqref="J8"/>
    </sheetView>
  </sheetViews>
  <sheetFormatPr baseColWidth="10" defaultRowHeight="12" x14ac:dyDescent="0"/>
  <cols>
    <col min="1" max="1" width="11.5" style="1" customWidth="1"/>
    <col min="2" max="2" width="17.5" style="1" customWidth="1"/>
    <col min="3" max="6" width="6.5" style="1" customWidth="1"/>
    <col min="7" max="7" width="17.5" style="1" customWidth="1"/>
    <col min="8" max="9" width="11.5" style="1" customWidth="1"/>
    <col min="10" max="10" width="15.6640625" style="1" customWidth="1"/>
    <col min="11" max="11" width="13.33203125" style="1" customWidth="1"/>
    <col min="12" max="13" width="11.5" style="1" customWidth="1"/>
    <col min="14" max="14" width="16.6640625" style="1" customWidth="1"/>
    <col min="15" max="15" width="13" style="7" customWidth="1"/>
    <col min="16" max="18" width="11.5" style="1" customWidth="1"/>
    <col min="19" max="19" width="26.5" style="1" customWidth="1"/>
    <col min="20" max="20" width="11" style="1" customWidth="1"/>
    <col min="21" max="21" width="24.6640625" style="1" customWidth="1"/>
    <col min="22" max="24" width="11.5" style="1" customWidth="1"/>
  </cols>
  <sheetData>
    <row r="1" spans="1:22" s="8" customFormat="1" ht="15">
      <c r="A1" s="8" t="s">
        <v>3</v>
      </c>
      <c r="O1" s="9"/>
    </row>
    <row r="2" spans="1:22" s="10" customFormat="1">
      <c r="N2" s="11"/>
      <c r="O2" s="12"/>
    </row>
    <row r="3" spans="1:22" s="10" customFormat="1">
      <c r="N3" s="11"/>
      <c r="O3" s="12"/>
    </row>
    <row r="4" spans="1:22" s="13" customFormat="1">
      <c r="B4" s="13" t="s">
        <v>12</v>
      </c>
      <c r="J4" s="13" t="s">
        <v>4</v>
      </c>
      <c r="N4" s="13" t="s">
        <v>11</v>
      </c>
      <c r="S4" s="13" t="s">
        <v>18</v>
      </c>
    </row>
    <row r="5" spans="1:22" s="10" customFormat="1">
      <c r="K5" s="10" t="s">
        <v>239</v>
      </c>
      <c r="L5" s="93">
        <f ca="1">Transfer!N6</f>
        <v>2016</v>
      </c>
      <c r="N5" s="11"/>
      <c r="O5" s="12"/>
      <c r="Q5" s="5"/>
      <c r="R5" s="5"/>
    </row>
    <row r="6" spans="1:22" s="10" customFormat="1">
      <c r="A6" s="10" t="s">
        <v>215</v>
      </c>
      <c r="G6" s="93" t="str">
        <f>Antragsformular!$N$17</f>
        <v>Keine Medaille</v>
      </c>
      <c r="K6" s="10" t="s">
        <v>240</v>
      </c>
      <c r="L6" s="93" t="str">
        <f>Antragsformular!$V$17</f>
        <v>DV-Jahr</v>
      </c>
      <c r="N6" s="14"/>
      <c r="O6" s="12"/>
      <c r="Q6" s="11"/>
      <c r="R6" s="11"/>
      <c r="T6"/>
      <c r="U6"/>
      <c r="V6"/>
    </row>
    <row r="7" spans="1:22" s="10" customFormat="1">
      <c r="K7" s="10" t="s">
        <v>47</v>
      </c>
      <c r="L7" s="93">
        <f>Antragsformular!$V$19</f>
        <v>0</v>
      </c>
      <c r="O7" s="12"/>
      <c r="Q7" s="5"/>
      <c r="R7" s="5"/>
    </row>
    <row r="8" spans="1:22" s="10" customFormat="1">
      <c r="O8" s="12"/>
      <c r="Q8" s="5"/>
      <c r="R8" s="5"/>
    </row>
    <row r="9" spans="1:22" s="3" customFormat="1" ht="11" thickBot="1">
      <c r="B9" s="3" t="s">
        <v>31</v>
      </c>
      <c r="C9" s="3" t="s">
        <v>35</v>
      </c>
      <c r="H9" s="3" t="s">
        <v>17</v>
      </c>
      <c r="J9" s="3" t="s">
        <v>32</v>
      </c>
      <c r="K9" s="3" t="s">
        <v>1</v>
      </c>
      <c r="N9" s="3" t="s">
        <v>33</v>
      </c>
      <c r="O9" s="3" t="s">
        <v>1</v>
      </c>
      <c r="P9" s="3" t="s">
        <v>9</v>
      </c>
      <c r="Q9" s="3" t="s">
        <v>10</v>
      </c>
      <c r="S9" s="3" t="s">
        <v>34</v>
      </c>
      <c r="T9" s="3" t="s">
        <v>35</v>
      </c>
      <c r="V9" s="3" t="s">
        <v>17</v>
      </c>
    </row>
    <row r="10" spans="1:22" ht="13" thickBot="1">
      <c r="B10" s="20" t="s">
        <v>13</v>
      </c>
      <c r="C10" s="15">
        <v>1</v>
      </c>
      <c r="D10" s="34">
        <v>1</v>
      </c>
      <c r="E10" s="15">
        <v>1</v>
      </c>
      <c r="F10" s="15">
        <v>0</v>
      </c>
      <c r="G10" s="144" t="s">
        <v>217</v>
      </c>
      <c r="H10" s="26">
        <f>VLOOKUP(G6,B10:F12,2,FALSE)</f>
        <v>1</v>
      </c>
      <c r="J10" s="15" t="s">
        <v>5</v>
      </c>
      <c r="K10" s="92">
        <f ca="1">L5-39</f>
        <v>1977</v>
      </c>
      <c r="L10" s="145" t="s">
        <v>5</v>
      </c>
      <c r="N10" s="149" t="s">
        <v>2</v>
      </c>
      <c r="O10" s="92">
        <f ca="1">IF(AND(L6&lt;=J11,L6&gt;=J50)=TRUE,L6,K10)</f>
        <v>1977</v>
      </c>
      <c r="P10" s="28" t="s">
        <v>2</v>
      </c>
      <c r="Q10" s="6" t="s">
        <v>2</v>
      </c>
      <c r="R10" s="38"/>
      <c r="S10" s="147" t="s">
        <v>19</v>
      </c>
      <c r="T10" s="22">
        <v>1</v>
      </c>
      <c r="U10" s="25" t="s">
        <v>19</v>
      </c>
      <c r="V10" s="139">
        <f>VLOOKUP(U10,S10:T22,2,FALSE)</f>
        <v>1</v>
      </c>
    </row>
    <row r="11" spans="1:22">
      <c r="B11" s="21" t="s">
        <v>15</v>
      </c>
      <c r="C11" s="16">
        <v>2</v>
      </c>
      <c r="D11" s="35" t="s">
        <v>5</v>
      </c>
      <c r="E11" s="37" t="s">
        <v>0</v>
      </c>
      <c r="F11" s="37">
        <v>350</v>
      </c>
      <c r="G11" s="144" t="s">
        <v>36</v>
      </c>
      <c r="H11" s="26">
        <f>VLOOKUP(G6,B10:F12,3,FALSE)</f>
        <v>1</v>
      </c>
      <c r="J11" s="16" t="str">
        <f>IF($G$6="Keine Medaille",$J$51,L5)</f>
        <v>----</v>
      </c>
      <c r="K11" s="32" t="s">
        <v>8</v>
      </c>
      <c r="L11" s="2"/>
      <c r="N11" s="17">
        <f ca="1">L5</f>
        <v>2016</v>
      </c>
      <c r="O11" s="29" t="s">
        <v>6</v>
      </c>
      <c r="P11" s="2"/>
      <c r="Q11" s="4"/>
      <c r="R11" s="4"/>
      <c r="S11" s="21" t="s">
        <v>20</v>
      </c>
      <c r="T11" s="23">
        <v>2</v>
      </c>
    </row>
    <row r="12" spans="1:22">
      <c r="B12" s="143" t="s">
        <v>16</v>
      </c>
      <c r="C12" s="27">
        <v>3</v>
      </c>
      <c r="D12" s="36" t="s">
        <v>5</v>
      </c>
      <c r="E12" s="19" t="s">
        <v>0</v>
      </c>
      <c r="F12" s="19">
        <v>350</v>
      </c>
      <c r="G12" s="144" t="s">
        <v>36</v>
      </c>
      <c r="H12" s="26">
        <f>VLOOKUP(G6,B10:F12,4,FALSE)</f>
        <v>1</v>
      </c>
      <c r="J12" s="17" t="str">
        <f>IF($G$6="Keine Medaille",$J$51,IF(K12&gt;=$K$10,K12,$K$10))</f>
        <v>----</v>
      </c>
      <c r="K12" s="150">
        <f ca="1">L5-1</f>
        <v>2015</v>
      </c>
      <c r="L12" s="2"/>
      <c r="M12" s="15">
        <f ca="1">N11-1</f>
        <v>2015</v>
      </c>
      <c r="N12" s="17">
        <f ca="1">IF(M12&gt;=$O$10,M12,$O$10)</f>
        <v>2015</v>
      </c>
      <c r="O12" s="30" t="s">
        <v>7</v>
      </c>
      <c r="P12" s="2"/>
      <c r="Q12" s="2"/>
      <c r="R12" s="2"/>
      <c r="S12" s="21" t="s">
        <v>21</v>
      </c>
      <c r="T12" s="23">
        <v>3</v>
      </c>
    </row>
    <row r="13" spans="1:22">
      <c r="A13" s="90"/>
      <c r="B13" s="188"/>
      <c r="C13" s="88"/>
      <c r="D13" s="88"/>
      <c r="E13" s="88"/>
      <c r="F13" s="90"/>
      <c r="G13" s="144" t="s">
        <v>216</v>
      </c>
      <c r="H13" s="146">
        <f>VLOOKUP(G6,B10:F12,5,FALSE)</f>
        <v>0</v>
      </c>
      <c r="J13" s="17" t="str">
        <f t="shared" ref="J13:J50" si="0">IF($G$6="Keine Medaille",$J$51,IF(K13&gt;=$K$10,K13,$K$10))</f>
        <v>----</v>
      </c>
      <c r="K13" s="151">
        <f ca="1">K12-1</f>
        <v>2014</v>
      </c>
      <c r="M13" s="16">
        <f ca="1">M12-1</f>
        <v>2014</v>
      </c>
      <c r="N13" s="17">
        <f t="shared" ref="N13:N50" ca="1" si="1">IF(M13&gt;=$O$10,M13,$O$10)</f>
        <v>2014</v>
      </c>
      <c r="O13" s="31" t="s">
        <v>238</v>
      </c>
      <c r="S13" s="21" t="s">
        <v>22</v>
      </c>
      <c r="T13" s="23">
        <v>4</v>
      </c>
    </row>
    <row r="14" spans="1:22">
      <c r="J14" s="17" t="str">
        <f t="shared" si="0"/>
        <v>----</v>
      </c>
      <c r="K14" s="151">
        <f t="shared" ref="K14:K50" ca="1" si="2">K13-1</f>
        <v>2013</v>
      </c>
      <c r="M14" s="16">
        <f ca="1">M13-1</f>
        <v>2013</v>
      </c>
      <c r="N14" s="17">
        <f t="shared" ca="1" si="1"/>
        <v>2013</v>
      </c>
      <c r="S14" s="21" t="s">
        <v>23</v>
      </c>
      <c r="T14" s="23">
        <v>5</v>
      </c>
    </row>
    <row r="15" spans="1:22">
      <c r="J15" s="17" t="str">
        <f t="shared" si="0"/>
        <v>----</v>
      </c>
      <c r="K15" s="151">
        <f t="shared" ca="1" si="2"/>
        <v>2012</v>
      </c>
      <c r="M15" s="16">
        <f t="shared" ref="M15:M50" ca="1" si="3">M14-1</f>
        <v>2012</v>
      </c>
      <c r="N15" s="17">
        <f t="shared" ca="1" si="1"/>
        <v>2012</v>
      </c>
      <c r="S15" s="21" t="s">
        <v>24</v>
      </c>
      <c r="T15" s="23">
        <v>6</v>
      </c>
    </row>
    <row r="16" spans="1:22">
      <c r="J16" s="17" t="str">
        <f t="shared" si="0"/>
        <v>----</v>
      </c>
      <c r="K16" s="151">
        <f t="shared" ca="1" si="2"/>
        <v>2011</v>
      </c>
      <c r="M16" s="16">
        <f t="shared" ca="1" si="3"/>
        <v>2011</v>
      </c>
      <c r="N16" s="17">
        <f t="shared" ca="1" si="1"/>
        <v>2011</v>
      </c>
      <c r="S16" s="21" t="s">
        <v>25</v>
      </c>
      <c r="T16" s="23">
        <v>7</v>
      </c>
    </row>
    <row r="17" spans="2:23">
      <c r="B17"/>
      <c r="J17" s="17" t="str">
        <f t="shared" si="0"/>
        <v>----</v>
      </c>
      <c r="K17" s="151">
        <f t="shared" ca="1" si="2"/>
        <v>2010</v>
      </c>
      <c r="M17" s="16">
        <f t="shared" ca="1" si="3"/>
        <v>2010</v>
      </c>
      <c r="N17" s="17">
        <f t="shared" ca="1" si="1"/>
        <v>2010</v>
      </c>
      <c r="S17" s="21" t="s">
        <v>26</v>
      </c>
      <c r="T17" s="23">
        <v>8</v>
      </c>
    </row>
    <row r="18" spans="2:23">
      <c r="B18"/>
      <c r="J18" s="17" t="str">
        <f t="shared" si="0"/>
        <v>----</v>
      </c>
      <c r="K18" s="151">
        <f t="shared" ca="1" si="2"/>
        <v>2009</v>
      </c>
      <c r="M18" s="16">
        <f t="shared" ca="1" si="3"/>
        <v>2009</v>
      </c>
      <c r="N18" s="17">
        <f t="shared" ca="1" si="1"/>
        <v>2009</v>
      </c>
      <c r="S18" s="21" t="s">
        <v>27</v>
      </c>
      <c r="T18" s="23">
        <v>9</v>
      </c>
    </row>
    <row r="19" spans="2:23">
      <c r="B19"/>
      <c r="J19" s="17" t="str">
        <f t="shared" si="0"/>
        <v>----</v>
      </c>
      <c r="K19" s="151">
        <f t="shared" ca="1" si="2"/>
        <v>2008</v>
      </c>
      <c r="M19" s="16">
        <f t="shared" ca="1" si="3"/>
        <v>2008</v>
      </c>
      <c r="N19" s="17">
        <f t="shared" ca="1" si="1"/>
        <v>2008</v>
      </c>
      <c r="S19" s="21" t="s">
        <v>28</v>
      </c>
      <c r="T19" s="23">
        <v>10</v>
      </c>
    </row>
    <row r="20" spans="2:23">
      <c r="B20"/>
      <c r="J20" s="17" t="str">
        <f t="shared" si="0"/>
        <v>----</v>
      </c>
      <c r="K20" s="151">
        <f t="shared" ca="1" si="2"/>
        <v>2007</v>
      </c>
      <c r="M20" s="16">
        <f t="shared" ca="1" si="3"/>
        <v>2007</v>
      </c>
      <c r="N20" s="17">
        <f t="shared" ca="1" si="1"/>
        <v>2007</v>
      </c>
      <c r="S20" s="21" t="s">
        <v>29</v>
      </c>
      <c r="T20" s="23">
        <v>11</v>
      </c>
    </row>
    <row r="21" spans="2:23">
      <c r="B21"/>
      <c r="J21" s="17" t="str">
        <f t="shared" si="0"/>
        <v>----</v>
      </c>
      <c r="K21" s="151">
        <f t="shared" ca="1" si="2"/>
        <v>2006</v>
      </c>
      <c r="M21" s="16">
        <f t="shared" ca="1" si="3"/>
        <v>2006</v>
      </c>
      <c r="N21" s="17">
        <f t="shared" ca="1" si="1"/>
        <v>2006</v>
      </c>
      <c r="S21" s="21" t="s">
        <v>30</v>
      </c>
      <c r="T21" s="23">
        <v>12</v>
      </c>
      <c r="V21"/>
      <c r="W21"/>
    </row>
    <row r="22" spans="2:23">
      <c r="B22"/>
      <c r="J22" s="17" t="str">
        <f t="shared" si="0"/>
        <v>----</v>
      </c>
      <c r="K22" s="151">
        <f t="shared" ca="1" si="2"/>
        <v>2005</v>
      </c>
      <c r="M22" s="16">
        <f t="shared" ca="1" si="3"/>
        <v>2005</v>
      </c>
      <c r="N22" s="17">
        <f t="shared" ca="1" si="1"/>
        <v>2005</v>
      </c>
      <c r="S22" s="148" t="s">
        <v>19</v>
      </c>
      <c r="T22" s="24">
        <v>1</v>
      </c>
      <c r="V22"/>
      <c r="W22"/>
    </row>
    <row r="23" spans="2:23">
      <c r="B23" s="187" t="s">
        <v>244</v>
      </c>
      <c r="J23" s="17" t="str">
        <f t="shared" si="0"/>
        <v>----</v>
      </c>
      <c r="K23" s="151">
        <f t="shared" ca="1" si="2"/>
        <v>2004</v>
      </c>
      <c r="M23" s="16">
        <f t="shared" ca="1" si="3"/>
        <v>2004</v>
      </c>
      <c r="N23" s="17">
        <f t="shared" ca="1" si="1"/>
        <v>2004</v>
      </c>
      <c r="P23"/>
      <c r="V23"/>
      <c r="W23"/>
    </row>
    <row r="24" spans="2:23">
      <c r="B24"/>
      <c r="J24" s="17" t="str">
        <f t="shared" si="0"/>
        <v>----</v>
      </c>
      <c r="K24" s="151">
        <f t="shared" ca="1" si="2"/>
        <v>2003</v>
      </c>
      <c r="M24" s="16">
        <f t="shared" ca="1" si="3"/>
        <v>2003</v>
      </c>
      <c r="N24" s="17">
        <f t="shared" ca="1" si="1"/>
        <v>2003</v>
      </c>
      <c r="P24"/>
      <c r="V24"/>
      <c r="W24"/>
    </row>
    <row r="25" spans="2:23">
      <c r="B25" s="184" t="s">
        <v>242</v>
      </c>
      <c r="C25" s="185"/>
      <c r="D25" s="185"/>
      <c r="E25" s="185"/>
      <c r="F25" s="185"/>
      <c r="G25" s="185"/>
      <c r="J25" s="17" t="str">
        <f t="shared" si="0"/>
        <v>----</v>
      </c>
      <c r="K25" s="151">
        <f t="shared" ca="1" si="2"/>
        <v>2002</v>
      </c>
      <c r="M25" s="16">
        <f t="shared" ca="1" si="3"/>
        <v>2002</v>
      </c>
      <c r="N25" s="17">
        <f t="shared" ca="1" si="1"/>
        <v>2002</v>
      </c>
      <c r="P25"/>
      <c r="V25"/>
      <c r="W25"/>
    </row>
    <row r="26" spans="2:23">
      <c r="B26"/>
      <c r="J26" s="17" t="str">
        <f t="shared" si="0"/>
        <v>----</v>
      </c>
      <c r="K26" s="151">
        <f t="shared" ca="1" si="2"/>
        <v>2001</v>
      </c>
      <c r="M26" s="16">
        <f t="shared" ca="1" si="3"/>
        <v>2001</v>
      </c>
      <c r="N26" s="17">
        <f t="shared" ca="1" si="1"/>
        <v>2001</v>
      </c>
      <c r="V26"/>
      <c r="W26"/>
    </row>
    <row r="27" spans="2:23">
      <c r="B27" s="186" t="s">
        <v>243</v>
      </c>
      <c r="C27" s="105"/>
      <c r="D27" s="105"/>
      <c r="E27" s="105"/>
      <c r="F27" s="105"/>
      <c r="G27" s="105"/>
      <c r="J27" s="17" t="str">
        <f t="shared" si="0"/>
        <v>----</v>
      </c>
      <c r="K27" s="151">
        <f t="shared" ca="1" si="2"/>
        <v>2000</v>
      </c>
      <c r="M27" s="16">
        <f t="shared" ca="1" si="3"/>
        <v>2000</v>
      </c>
      <c r="N27" s="17">
        <f t="shared" ca="1" si="1"/>
        <v>2000</v>
      </c>
      <c r="U27"/>
      <c r="V27"/>
      <c r="W27"/>
    </row>
    <row r="28" spans="2:23">
      <c r="B28"/>
      <c r="J28" s="17" t="str">
        <f t="shared" si="0"/>
        <v>----</v>
      </c>
      <c r="K28" s="151">
        <f t="shared" ca="1" si="2"/>
        <v>1999</v>
      </c>
      <c r="M28" s="16">
        <f t="shared" ca="1" si="3"/>
        <v>1999</v>
      </c>
      <c r="N28" s="17">
        <f t="shared" ca="1" si="1"/>
        <v>1999</v>
      </c>
      <c r="V28"/>
      <c r="W28"/>
    </row>
    <row r="29" spans="2:23">
      <c r="B29" s="189" t="s">
        <v>245</v>
      </c>
      <c r="J29" s="17" t="str">
        <f t="shared" si="0"/>
        <v>----</v>
      </c>
      <c r="K29" s="151">
        <f t="shared" ca="1" si="2"/>
        <v>1998</v>
      </c>
      <c r="M29" s="16">
        <f t="shared" ca="1" si="3"/>
        <v>1998</v>
      </c>
      <c r="N29" s="17">
        <f t="shared" ca="1" si="1"/>
        <v>1998</v>
      </c>
      <c r="V29"/>
      <c r="W29"/>
    </row>
    <row r="30" spans="2:23">
      <c r="B30"/>
      <c r="J30" s="17" t="str">
        <f t="shared" si="0"/>
        <v>----</v>
      </c>
      <c r="K30" s="151">
        <f t="shared" ca="1" si="2"/>
        <v>1997</v>
      </c>
      <c r="M30" s="16">
        <f t="shared" ca="1" si="3"/>
        <v>1997</v>
      </c>
      <c r="N30" s="17">
        <f t="shared" ca="1" si="1"/>
        <v>1997</v>
      </c>
      <c r="V30"/>
      <c r="W30"/>
    </row>
    <row r="31" spans="2:23">
      <c r="B31"/>
      <c r="J31" s="17" t="str">
        <f t="shared" si="0"/>
        <v>----</v>
      </c>
      <c r="K31" s="151">
        <f t="shared" ca="1" si="2"/>
        <v>1996</v>
      </c>
      <c r="M31" s="16">
        <f t="shared" ca="1" si="3"/>
        <v>1996</v>
      </c>
      <c r="N31" s="17">
        <f t="shared" ca="1" si="1"/>
        <v>1996</v>
      </c>
      <c r="V31"/>
      <c r="W31"/>
    </row>
    <row r="32" spans="2:23">
      <c r="B32"/>
      <c r="J32" s="17" t="str">
        <f t="shared" si="0"/>
        <v>----</v>
      </c>
      <c r="K32" s="151">
        <f t="shared" ca="1" si="2"/>
        <v>1995</v>
      </c>
      <c r="M32" s="16">
        <f t="shared" ca="1" si="3"/>
        <v>1995</v>
      </c>
      <c r="N32" s="17">
        <f t="shared" ca="1" si="1"/>
        <v>1995</v>
      </c>
      <c r="V32"/>
      <c r="W32"/>
    </row>
    <row r="33" spans="10:23">
      <c r="J33" s="17" t="str">
        <f t="shared" si="0"/>
        <v>----</v>
      </c>
      <c r="K33" s="151">
        <f t="shared" ca="1" si="2"/>
        <v>1994</v>
      </c>
      <c r="M33" s="16">
        <f t="shared" ca="1" si="3"/>
        <v>1994</v>
      </c>
      <c r="N33" s="17">
        <f t="shared" ca="1" si="1"/>
        <v>1994</v>
      </c>
      <c r="V33"/>
      <c r="W33"/>
    </row>
    <row r="34" spans="10:23">
      <c r="J34" s="17" t="str">
        <f t="shared" si="0"/>
        <v>----</v>
      </c>
      <c r="K34" s="151">
        <f t="shared" ca="1" si="2"/>
        <v>1993</v>
      </c>
      <c r="M34" s="16">
        <f t="shared" ca="1" si="3"/>
        <v>1993</v>
      </c>
      <c r="N34" s="17">
        <f t="shared" ca="1" si="1"/>
        <v>1993</v>
      </c>
      <c r="V34"/>
      <c r="W34"/>
    </row>
    <row r="35" spans="10:23">
      <c r="J35" s="17" t="str">
        <f t="shared" si="0"/>
        <v>----</v>
      </c>
      <c r="K35" s="151">
        <f t="shared" ca="1" si="2"/>
        <v>1992</v>
      </c>
      <c r="M35" s="16">
        <f t="shared" ca="1" si="3"/>
        <v>1992</v>
      </c>
      <c r="N35" s="17">
        <f t="shared" ca="1" si="1"/>
        <v>1992</v>
      </c>
      <c r="V35"/>
      <c r="W35"/>
    </row>
    <row r="36" spans="10:23">
      <c r="J36" s="17" t="str">
        <f t="shared" si="0"/>
        <v>----</v>
      </c>
      <c r="K36" s="151">
        <f t="shared" ca="1" si="2"/>
        <v>1991</v>
      </c>
      <c r="M36" s="16">
        <f t="shared" ca="1" si="3"/>
        <v>1991</v>
      </c>
      <c r="N36" s="17">
        <f t="shared" ca="1" si="1"/>
        <v>1991</v>
      </c>
      <c r="V36"/>
      <c r="W36"/>
    </row>
    <row r="37" spans="10:23">
      <c r="J37" s="17" t="str">
        <f t="shared" si="0"/>
        <v>----</v>
      </c>
      <c r="K37" s="151">
        <f t="shared" ca="1" si="2"/>
        <v>1990</v>
      </c>
      <c r="M37" s="16">
        <f t="shared" ca="1" si="3"/>
        <v>1990</v>
      </c>
      <c r="N37" s="17">
        <f t="shared" ca="1" si="1"/>
        <v>1990</v>
      </c>
      <c r="V37"/>
      <c r="W37"/>
    </row>
    <row r="38" spans="10:23">
      <c r="J38" s="17" t="str">
        <f t="shared" si="0"/>
        <v>----</v>
      </c>
      <c r="K38" s="151">
        <f t="shared" ca="1" si="2"/>
        <v>1989</v>
      </c>
      <c r="M38" s="16">
        <f t="shared" ca="1" si="3"/>
        <v>1989</v>
      </c>
      <c r="N38" s="17">
        <f t="shared" ca="1" si="1"/>
        <v>1989</v>
      </c>
      <c r="V38"/>
      <c r="W38"/>
    </row>
    <row r="39" spans="10:23">
      <c r="J39" s="17" t="str">
        <f t="shared" si="0"/>
        <v>----</v>
      </c>
      <c r="K39" s="151">
        <f t="shared" ca="1" si="2"/>
        <v>1988</v>
      </c>
      <c r="M39" s="16">
        <f t="shared" ca="1" si="3"/>
        <v>1988</v>
      </c>
      <c r="N39" s="17">
        <f t="shared" ca="1" si="1"/>
        <v>1988</v>
      </c>
      <c r="V39"/>
      <c r="W39"/>
    </row>
    <row r="40" spans="10:23">
      <c r="J40" s="17" t="str">
        <f t="shared" si="0"/>
        <v>----</v>
      </c>
      <c r="K40" s="151">
        <f t="shared" ca="1" si="2"/>
        <v>1987</v>
      </c>
      <c r="M40" s="16">
        <f t="shared" ca="1" si="3"/>
        <v>1987</v>
      </c>
      <c r="N40" s="17">
        <f t="shared" ca="1" si="1"/>
        <v>1987</v>
      </c>
    </row>
    <row r="41" spans="10:23">
      <c r="J41" s="17" t="str">
        <f t="shared" si="0"/>
        <v>----</v>
      </c>
      <c r="K41" s="151">
        <f t="shared" ca="1" si="2"/>
        <v>1986</v>
      </c>
      <c r="M41" s="16">
        <f t="shared" ca="1" si="3"/>
        <v>1986</v>
      </c>
      <c r="N41" s="17">
        <f t="shared" ca="1" si="1"/>
        <v>1986</v>
      </c>
    </row>
    <row r="42" spans="10:23">
      <c r="J42" s="17" t="str">
        <f t="shared" si="0"/>
        <v>----</v>
      </c>
      <c r="K42" s="151">
        <f t="shared" ca="1" si="2"/>
        <v>1985</v>
      </c>
      <c r="M42" s="16">
        <f t="shared" ca="1" si="3"/>
        <v>1985</v>
      </c>
      <c r="N42" s="17">
        <f t="shared" ca="1" si="1"/>
        <v>1985</v>
      </c>
    </row>
    <row r="43" spans="10:23">
      <c r="J43" s="17" t="str">
        <f t="shared" si="0"/>
        <v>----</v>
      </c>
      <c r="K43" s="151">
        <f t="shared" ca="1" si="2"/>
        <v>1984</v>
      </c>
      <c r="M43" s="16">
        <f t="shared" ca="1" si="3"/>
        <v>1984</v>
      </c>
      <c r="N43" s="17">
        <f t="shared" ca="1" si="1"/>
        <v>1984</v>
      </c>
    </row>
    <row r="44" spans="10:23">
      <c r="J44" s="17" t="str">
        <f t="shared" si="0"/>
        <v>----</v>
      </c>
      <c r="K44" s="151">
        <f t="shared" ca="1" si="2"/>
        <v>1983</v>
      </c>
      <c r="M44" s="16">
        <f t="shared" ca="1" si="3"/>
        <v>1983</v>
      </c>
      <c r="N44" s="17">
        <f t="shared" ca="1" si="1"/>
        <v>1983</v>
      </c>
    </row>
    <row r="45" spans="10:23">
      <c r="J45" s="17" t="str">
        <f t="shared" si="0"/>
        <v>----</v>
      </c>
      <c r="K45" s="151">
        <f t="shared" ca="1" si="2"/>
        <v>1982</v>
      </c>
      <c r="M45" s="16">
        <f t="shared" ca="1" si="3"/>
        <v>1982</v>
      </c>
      <c r="N45" s="17">
        <f t="shared" ca="1" si="1"/>
        <v>1982</v>
      </c>
    </row>
    <row r="46" spans="10:23">
      <c r="J46" s="17" t="str">
        <f t="shared" si="0"/>
        <v>----</v>
      </c>
      <c r="K46" s="151">
        <f t="shared" ca="1" si="2"/>
        <v>1981</v>
      </c>
      <c r="M46" s="16">
        <f t="shared" ca="1" si="3"/>
        <v>1981</v>
      </c>
      <c r="N46" s="17">
        <f t="shared" ca="1" si="1"/>
        <v>1981</v>
      </c>
    </row>
    <row r="47" spans="10:23">
      <c r="J47" s="17" t="str">
        <f t="shared" si="0"/>
        <v>----</v>
      </c>
      <c r="K47" s="151">
        <f t="shared" ca="1" si="2"/>
        <v>1980</v>
      </c>
      <c r="M47" s="16">
        <f t="shared" ca="1" si="3"/>
        <v>1980</v>
      </c>
      <c r="N47" s="17">
        <f t="shared" ca="1" si="1"/>
        <v>1980</v>
      </c>
    </row>
    <row r="48" spans="10:23">
      <c r="J48" s="17" t="str">
        <f t="shared" si="0"/>
        <v>----</v>
      </c>
      <c r="K48" s="151">
        <f t="shared" ca="1" si="2"/>
        <v>1979</v>
      </c>
      <c r="M48" s="16">
        <f t="shared" ca="1" si="3"/>
        <v>1979</v>
      </c>
      <c r="N48" s="17">
        <f t="shared" ca="1" si="1"/>
        <v>1979</v>
      </c>
    </row>
    <row r="49" spans="10:14">
      <c r="J49" s="17" t="str">
        <f t="shared" si="0"/>
        <v>----</v>
      </c>
      <c r="K49" s="151">
        <f t="shared" ca="1" si="2"/>
        <v>1978</v>
      </c>
      <c r="M49" s="16">
        <f t="shared" ca="1" si="3"/>
        <v>1978</v>
      </c>
      <c r="N49" s="17">
        <f t="shared" ca="1" si="1"/>
        <v>1978</v>
      </c>
    </row>
    <row r="50" spans="10:14">
      <c r="J50" s="17" t="str">
        <f t="shared" si="0"/>
        <v>----</v>
      </c>
      <c r="K50" s="152">
        <f t="shared" ca="1" si="2"/>
        <v>1977</v>
      </c>
      <c r="M50" s="27">
        <f t="shared" ca="1" si="3"/>
        <v>1977</v>
      </c>
      <c r="N50" s="17">
        <f t="shared" ca="1" si="1"/>
        <v>1977</v>
      </c>
    </row>
    <row r="51" spans="10:14">
      <c r="J51" s="18" t="s">
        <v>0</v>
      </c>
      <c r="N51" s="18" t="s">
        <v>0</v>
      </c>
    </row>
    <row r="55" spans="10:14">
      <c r="K55"/>
      <c r="L55"/>
    </row>
    <row r="56" spans="10:14">
      <c r="K56"/>
      <c r="L56"/>
    </row>
    <row r="57" spans="10:14">
      <c r="K57"/>
      <c r="L57"/>
    </row>
  </sheetData>
  <sheetProtection sheet="1" objects="1" scenarios="1"/>
  <customSheetViews>
    <customSheetView guid="{9581EB64-C62F-45CC-AE1A-8F9D9F7953BB}" scale="75" showRuler="0">
      <selection activeCell="E8" sqref="E8:M8"/>
      <pageSetup paperSize="9" orientation="portrait" horizontalDpi="300"/>
    </customSheetView>
  </customSheetViews>
  <phoneticPr fontId="2" type="noConversion"/>
  <conditionalFormatting sqref="P10">
    <cfRule type="cellIs" dxfId="5" priority="1" stopIfTrue="1" operator="equal">
      <formula>$N$10</formula>
    </cfRule>
    <cfRule type="cellIs" dxfId="4" priority="2" stopIfTrue="1" operator="notBetween">
      <formula>$N$11</formula>
      <formula>$O$10</formula>
    </cfRule>
  </conditionalFormatting>
  <conditionalFormatting sqref="L10">
    <cfRule type="cellIs" dxfId="3" priority="3" stopIfTrue="1" operator="equal">
      <formula>$H$11</formula>
    </cfRule>
    <cfRule type="cellIs" dxfId="2" priority="4" stopIfTrue="1" operator="equal">
      <formula>$H$12</formula>
    </cfRule>
  </conditionalFormatting>
  <conditionalFormatting sqref="Q10">
    <cfRule type="cellIs" dxfId="1" priority="5" stopIfTrue="1" operator="equal">
      <formula>$N$10</formula>
    </cfRule>
    <cfRule type="cellIs" dxfId="0" priority="6" stopIfTrue="1" operator="notBetween">
      <formula>$P$10</formula>
      <formula>$N$11+1</formula>
    </cfRule>
  </conditionalFormatting>
  <dataValidations xWindow="193" yWindow="503" count="5">
    <dataValidation type="list" showInputMessage="1" showErrorMessage="1" promptTitle="Erstes Jahr der Tätigkeit" prompt="auswählen" sqref="P10">
      <formula1>JahrBeginnEnd</formula1>
    </dataValidation>
    <dataValidation type="list" allowBlank="1" showInputMessage="1" showErrorMessage="1" promptTitle="Bezugsjahr der Medaille" prompt="auswählen wenn bezogen" sqref="L10">
      <formula1>JahrMedal</formula1>
    </dataValidation>
    <dataValidation type="list" showInputMessage="1" showErrorMessage="1" promptTitle="Letztes Jahr der Tätigkeit" prompt="auswählen" sqref="Q10">
      <formula1>JahrBeginnEnd</formula1>
    </dataValidation>
    <dataValidation type="list" allowBlank="1" showInputMessage="1" showErrorMessage="1" promptTitle="Funktion, Zuordnung" prompt="auswählen" sqref="U10">
      <formula1>Funktionen</formula1>
    </dataValidation>
    <dataValidation showErrorMessage="1" promptTitle="Letztes Jahr der Tätigkeit" prompt="auswählen" sqref="R10"/>
  </dataValidations>
  <pageMargins left="0.78740157499999996" right="0.78740157499999996" top="0.984251969" bottom="0.984251969" header="0.4921259845" footer="0.4921259845"/>
  <pageSetup paperSize="9" orientation="portrait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Q71"/>
  <sheetViews>
    <sheetView topLeftCell="A31" workbookViewId="0">
      <selection activeCell="J8" sqref="J8"/>
    </sheetView>
  </sheetViews>
  <sheetFormatPr baseColWidth="10" defaultColWidth="11.5" defaultRowHeight="12" x14ac:dyDescent="0"/>
  <cols>
    <col min="1" max="1" width="20.83203125" style="157" customWidth="1"/>
    <col min="2" max="2" width="11.5" style="157"/>
    <col min="3" max="3" width="17.1640625" style="157" customWidth="1"/>
    <col min="4" max="8" width="11.5" style="157"/>
    <col min="9" max="9" width="12.83203125" style="157" customWidth="1"/>
    <col min="10" max="10" width="18.6640625" style="157" customWidth="1"/>
    <col min="11" max="16384" width="11.5" style="157"/>
  </cols>
  <sheetData>
    <row r="1" spans="1:14" ht="15">
      <c r="A1" s="190" t="s">
        <v>78</v>
      </c>
    </row>
    <row r="2" spans="1:14">
      <c r="A2" s="191" t="s">
        <v>212</v>
      </c>
    </row>
    <row r="3" spans="1:14">
      <c r="A3" s="191"/>
    </row>
    <row r="4" spans="1:14" s="191" customFormat="1">
      <c r="D4" s="191" t="s">
        <v>190</v>
      </c>
      <c r="J4" s="191" t="s">
        <v>191</v>
      </c>
      <c r="M4" s="192" t="s">
        <v>230</v>
      </c>
      <c r="N4" s="193">
        <f ca="1">YEAR(TODAY())</f>
        <v>2016</v>
      </c>
    </row>
    <row r="5" spans="1:14">
      <c r="A5" s="157" t="s">
        <v>59</v>
      </c>
      <c r="D5" s="194">
        <f>Antragsformular!E7</f>
        <v>0</v>
      </c>
      <c r="E5" s="195"/>
      <c r="G5" s="157" t="s">
        <v>224</v>
      </c>
      <c r="J5" s="194">
        <f>D5</f>
        <v>0</v>
      </c>
      <c r="K5" s="195"/>
      <c r="M5" s="192" t="s">
        <v>232</v>
      </c>
      <c r="N5" s="196">
        <f ca="1">IF(H8&lt;0,J6+31,J6)</f>
        <v>42552</v>
      </c>
    </row>
    <row r="6" spans="1:14">
      <c r="A6" s="157" t="s">
        <v>207</v>
      </c>
      <c r="D6" s="197">
        <f ca="1">IF(Antragsformular!T15=0,DATE(YEAR(TODAY()),7,1),Antragsformular!T15)</f>
        <v>42552</v>
      </c>
      <c r="E6" s="198"/>
      <c r="G6" s="157" t="s">
        <v>227</v>
      </c>
      <c r="H6" s="157" t="s">
        <v>229</v>
      </c>
      <c r="J6" s="199">
        <f ca="1">D6</f>
        <v>42552</v>
      </c>
      <c r="K6" s="200"/>
      <c r="M6" s="192" t="s">
        <v>231</v>
      </c>
      <c r="N6" s="193">
        <f ca="1">IF(H7&lt;0,YEAR(J6),IF(H8&lt;0,YEAR(N5),YEAR(J6)))</f>
        <v>2016</v>
      </c>
    </row>
    <row r="7" spans="1:14">
      <c r="G7" s="196">
        <f ca="1">DATE(YEAR(TODAY()),1,1)</f>
        <v>42370</v>
      </c>
      <c r="H7" s="201">
        <f ca="1">D6-G7</f>
        <v>182</v>
      </c>
    </row>
    <row r="8" spans="1:14">
      <c r="A8" s="157" t="s">
        <v>175</v>
      </c>
      <c r="D8" s="194" t="str">
        <f>Antragsformular!N17</f>
        <v>Keine Medaille</v>
      </c>
      <c r="E8" s="195"/>
      <c r="G8" s="196">
        <f ca="1">DATE(YEAR(TODAY()),11,30)</f>
        <v>42704</v>
      </c>
      <c r="H8" s="201">
        <f ca="1">G8-D6</f>
        <v>152</v>
      </c>
      <c r="J8" s="193">
        <f>VLOOKUP(D8,B43:D47,3,FALSE)</f>
        <v>1</v>
      </c>
    </row>
    <row r="9" spans="1:14">
      <c r="A9" s="157" t="s">
        <v>176</v>
      </c>
      <c r="D9" s="202" t="str">
        <f>Antragsformular!V17</f>
        <v>DV-Jahr</v>
      </c>
      <c r="E9" s="198"/>
      <c r="J9" s="193">
        <f>IF(D9&lt;3000,D9,0)</f>
        <v>0</v>
      </c>
    </row>
    <row r="10" spans="1:14">
      <c r="A10" s="157" t="s">
        <v>177</v>
      </c>
      <c r="D10" s="193">
        <f>Antragsformular!V19</f>
        <v>0</v>
      </c>
      <c r="J10" s="193">
        <f>D10</f>
        <v>0</v>
      </c>
    </row>
    <row r="11" spans="1:14" ht="12.75" customHeight="1">
      <c r="L11" s="203" t="s">
        <v>209</v>
      </c>
      <c r="M11" s="204"/>
      <c r="N11" s="205"/>
    </row>
    <row r="12" spans="1:14">
      <c r="A12" s="157" t="s">
        <v>178</v>
      </c>
      <c r="B12" s="206" t="s">
        <v>45</v>
      </c>
      <c r="D12" s="193" t="s">
        <v>179</v>
      </c>
      <c r="E12" s="193" t="s">
        <v>180</v>
      </c>
      <c r="F12" s="206" t="s">
        <v>181</v>
      </c>
      <c r="G12" s="207" t="s">
        <v>182</v>
      </c>
      <c r="H12" s="195"/>
      <c r="J12" s="193" t="s">
        <v>179</v>
      </c>
      <c r="K12" s="193" t="s">
        <v>180</v>
      </c>
      <c r="L12" s="208" t="s">
        <v>38</v>
      </c>
      <c r="M12" s="193" t="s">
        <v>202</v>
      </c>
      <c r="N12" s="193" t="s">
        <v>203</v>
      </c>
    </row>
    <row r="13" spans="1:14">
      <c r="B13" s="209">
        <v>1</v>
      </c>
      <c r="D13" s="210" t="str">
        <f>Antragsformular!N24</f>
        <v>Jahrzahl</v>
      </c>
      <c r="E13" s="210" t="str">
        <f>Antragsformular!P24</f>
        <v>Jahrzahl</v>
      </c>
      <c r="F13" s="206" t="s">
        <v>210</v>
      </c>
      <c r="G13" s="198" t="str">
        <f>Antragsformular!S24</f>
        <v>Funktion</v>
      </c>
      <c r="H13" s="211"/>
      <c r="J13" s="209">
        <f>IF(D13&lt;3000,D13,0)</f>
        <v>0</v>
      </c>
      <c r="K13" s="209">
        <f>IF(E13&lt;3000,E13,0)</f>
        <v>0</v>
      </c>
      <c r="L13" s="212" t="str">
        <f t="shared" ref="L13:L21" si="0">IF(AND(K13&gt;0,K13-J13&lt;99,K13-J13&gt;=0),1+K13-J13,"-")</f>
        <v>-</v>
      </c>
      <c r="M13" s="209">
        <f>VLOOKUP(G13,$B$27:$E$39,3,FALSE)</f>
        <v>0</v>
      </c>
      <c r="N13" s="209">
        <f>VLOOKUP(G13,$B$27:$E$39,4,FALSE)</f>
        <v>0</v>
      </c>
    </row>
    <row r="14" spans="1:14">
      <c r="B14" s="213">
        <v>2</v>
      </c>
      <c r="D14" s="214" t="str">
        <f>Antragsformular!N25</f>
        <v>Jahrzahl</v>
      </c>
      <c r="E14" s="214" t="str">
        <f>Antragsformular!P25</f>
        <v>Jahrzahl</v>
      </c>
      <c r="F14" s="206" t="s">
        <v>210</v>
      </c>
      <c r="G14" s="215" t="str">
        <f>Antragsformular!S25</f>
        <v>Funktion</v>
      </c>
      <c r="H14" s="216"/>
      <c r="J14" s="213">
        <f t="shared" ref="J14:J22" si="1">IF(D14&lt;3000,D14,0)</f>
        <v>0</v>
      </c>
      <c r="K14" s="213">
        <f t="shared" ref="K14:K22" si="2">IF(E14&lt;3000,E14,0)</f>
        <v>0</v>
      </c>
      <c r="L14" s="212" t="str">
        <f t="shared" si="0"/>
        <v>-</v>
      </c>
      <c r="M14" s="213">
        <f t="shared" ref="M14:M22" si="3">VLOOKUP(G14,$B$27:$E$39,3,FALSE)</f>
        <v>0</v>
      </c>
      <c r="N14" s="213">
        <f t="shared" ref="N14:N22" si="4">VLOOKUP(G14,$B$27:$E$39,4,FALSE)</f>
        <v>0</v>
      </c>
    </row>
    <row r="15" spans="1:14">
      <c r="B15" s="213">
        <v>3</v>
      </c>
      <c r="D15" s="214" t="str">
        <f>Antragsformular!N26</f>
        <v>Jahrzahl</v>
      </c>
      <c r="E15" s="214" t="str">
        <f>Antragsformular!P26</f>
        <v>Jahrzahl</v>
      </c>
      <c r="F15" s="206" t="s">
        <v>210</v>
      </c>
      <c r="G15" s="215" t="str">
        <f>Antragsformular!S26</f>
        <v>Funktion</v>
      </c>
      <c r="H15" s="216"/>
      <c r="J15" s="213">
        <f t="shared" si="1"/>
        <v>0</v>
      </c>
      <c r="K15" s="213">
        <f t="shared" si="2"/>
        <v>0</v>
      </c>
      <c r="L15" s="212" t="str">
        <f t="shared" si="0"/>
        <v>-</v>
      </c>
      <c r="M15" s="213">
        <f t="shared" si="3"/>
        <v>0</v>
      </c>
      <c r="N15" s="213">
        <f t="shared" si="4"/>
        <v>0</v>
      </c>
    </row>
    <row r="16" spans="1:14">
      <c r="B16" s="213">
        <v>4</v>
      </c>
      <c r="D16" s="214" t="str">
        <f>Antragsformular!N27</f>
        <v>Jahrzahl</v>
      </c>
      <c r="E16" s="214" t="str">
        <f>Antragsformular!P27</f>
        <v>Jahrzahl</v>
      </c>
      <c r="F16" s="206" t="s">
        <v>210</v>
      </c>
      <c r="G16" s="215" t="str">
        <f>Antragsformular!S27</f>
        <v>Funktion</v>
      </c>
      <c r="H16" s="216"/>
      <c r="J16" s="213">
        <f t="shared" si="1"/>
        <v>0</v>
      </c>
      <c r="K16" s="213">
        <f t="shared" si="2"/>
        <v>0</v>
      </c>
      <c r="L16" s="212" t="str">
        <f t="shared" si="0"/>
        <v>-</v>
      </c>
      <c r="M16" s="213">
        <f t="shared" si="3"/>
        <v>0</v>
      </c>
      <c r="N16" s="213">
        <f t="shared" si="4"/>
        <v>0</v>
      </c>
    </row>
    <row r="17" spans="2:15">
      <c r="B17" s="213">
        <v>5</v>
      </c>
      <c r="D17" s="214" t="str">
        <f>Antragsformular!N28</f>
        <v>Jahrzahl</v>
      </c>
      <c r="E17" s="214" t="str">
        <f>Antragsformular!P28</f>
        <v>Jahrzahl</v>
      </c>
      <c r="F17" s="206" t="s">
        <v>210</v>
      </c>
      <c r="G17" s="215" t="str">
        <f>Antragsformular!S28</f>
        <v>Funktion</v>
      </c>
      <c r="H17" s="216"/>
      <c r="J17" s="213">
        <f t="shared" si="1"/>
        <v>0</v>
      </c>
      <c r="K17" s="213">
        <f t="shared" si="2"/>
        <v>0</v>
      </c>
      <c r="L17" s="212" t="str">
        <f t="shared" si="0"/>
        <v>-</v>
      </c>
      <c r="M17" s="213">
        <f t="shared" si="3"/>
        <v>0</v>
      </c>
      <c r="N17" s="213">
        <f t="shared" si="4"/>
        <v>0</v>
      </c>
    </row>
    <row r="18" spans="2:15">
      <c r="B18" s="213">
        <v>6</v>
      </c>
      <c r="D18" s="214" t="str">
        <f>Antragsformular!N29</f>
        <v>Jahrzahl</v>
      </c>
      <c r="E18" s="214" t="str">
        <f>Antragsformular!P29</f>
        <v>Jahrzahl</v>
      </c>
      <c r="F18" s="206" t="s">
        <v>210</v>
      </c>
      <c r="G18" s="215" t="str">
        <f>Antragsformular!S29</f>
        <v>Funktion</v>
      </c>
      <c r="H18" s="216"/>
      <c r="J18" s="213">
        <f t="shared" si="1"/>
        <v>0</v>
      </c>
      <c r="K18" s="213">
        <f t="shared" si="2"/>
        <v>0</v>
      </c>
      <c r="L18" s="212" t="str">
        <f t="shared" si="0"/>
        <v>-</v>
      </c>
      <c r="M18" s="213">
        <f t="shared" si="3"/>
        <v>0</v>
      </c>
      <c r="N18" s="213">
        <f t="shared" si="4"/>
        <v>0</v>
      </c>
    </row>
    <row r="19" spans="2:15">
      <c r="B19" s="213">
        <v>7</v>
      </c>
      <c r="D19" s="214" t="str">
        <f>Antragsformular!N30</f>
        <v>Jahrzahl</v>
      </c>
      <c r="E19" s="214" t="str">
        <f>Antragsformular!P30</f>
        <v>Jahrzahl</v>
      </c>
      <c r="F19" s="206" t="s">
        <v>210</v>
      </c>
      <c r="G19" s="215" t="str">
        <f>Antragsformular!S30</f>
        <v>Funktion</v>
      </c>
      <c r="H19" s="216"/>
      <c r="J19" s="213">
        <f t="shared" si="1"/>
        <v>0</v>
      </c>
      <c r="K19" s="213">
        <f t="shared" si="2"/>
        <v>0</v>
      </c>
      <c r="L19" s="212" t="str">
        <f t="shared" si="0"/>
        <v>-</v>
      </c>
      <c r="M19" s="213">
        <f t="shared" si="3"/>
        <v>0</v>
      </c>
      <c r="N19" s="213">
        <f t="shared" si="4"/>
        <v>0</v>
      </c>
    </row>
    <row r="20" spans="2:15">
      <c r="B20" s="213">
        <v>8</v>
      </c>
      <c r="D20" s="214" t="str">
        <f>Antragsformular!N31</f>
        <v>Jahrzahl</v>
      </c>
      <c r="E20" s="214" t="str">
        <f>Antragsformular!P31</f>
        <v>Jahrzahl</v>
      </c>
      <c r="F20" s="206" t="s">
        <v>210</v>
      </c>
      <c r="G20" s="215" t="str">
        <f>Antragsformular!S31</f>
        <v>Funktion</v>
      </c>
      <c r="H20" s="216"/>
      <c r="J20" s="213">
        <f t="shared" si="1"/>
        <v>0</v>
      </c>
      <c r="K20" s="213">
        <f t="shared" si="2"/>
        <v>0</v>
      </c>
      <c r="L20" s="212" t="str">
        <f t="shared" si="0"/>
        <v>-</v>
      </c>
      <c r="M20" s="213">
        <f t="shared" si="3"/>
        <v>0</v>
      </c>
      <c r="N20" s="213">
        <f t="shared" si="4"/>
        <v>0</v>
      </c>
    </row>
    <row r="21" spans="2:15">
      <c r="B21" s="213">
        <v>9</v>
      </c>
      <c r="D21" s="214" t="str">
        <f>Antragsformular!N32</f>
        <v>Jahrzahl</v>
      </c>
      <c r="E21" s="214" t="str">
        <f>Antragsformular!P32</f>
        <v>Jahrzahl</v>
      </c>
      <c r="F21" s="206" t="s">
        <v>210</v>
      </c>
      <c r="G21" s="215" t="str">
        <f>Antragsformular!S32</f>
        <v>Funktion</v>
      </c>
      <c r="H21" s="216"/>
      <c r="J21" s="213">
        <f t="shared" si="1"/>
        <v>0</v>
      </c>
      <c r="K21" s="213">
        <f t="shared" si="2"/>
        <v>0</v>
      </c>
      <c r="L21" s="212" t="str">
        <f t="shared" si="0"/>
        <v>-</v>
      </c>
      <c r="M21" s="213">
        <f t="shared" si="3"/>
        <v>0</v>
      </c>
      <c r="N21" s="213">
        <f t="shared" si="4"/>
        <v>0</v>
      </c>
    </row>
    <row r="22" spans="2:15">
      <c r="B22" s="212">
        <v>10</v>
      </c>
      <c r="D22" s="217" t="str">
        <f>Antragsformular!N33</f>
        <v>Jahrzahl</v>
      </c>
      <c r="E22" s="217" t="str">
        <f>Antragsformular!P33</f>
        <v>Jahrzahl</v>
      </c>
      <c r="F22" s="206" t="s">
        <v>210</v>
      </c>
      <c r="G22" s="218" t="str">
        <f>Antragsformular!S33</f>
        <v>Funktion</v>
      </c>
      <c r="H22" s="219"/>
      <c r="J22" s="212">
        <f t="shared" si="1"/>
        <v>0</v>
      </c>
      <c r="K22" s="212">
        <f t="shared" si="2"/>
        <v>0</v>
      </c>
      <c r="L22" s="212" t="str">
        <f>IF(AND(K22&gt;0,K22-J22&lt;99,K22-J22&gt;=0),1+K22-J22,"-")</f>
        <v>-</v>
      </c>
      <c r="M22" s="213">
        <f t="shared" si="3"/>
        <v>0</v>
      </c>
      <c r="N22" s="213">
        <f t="shared" si="4"/>
        <v>0</v>
      </c>
    </row>
    <row r="23" spans="2:15">
      <c r="L23" s="220">
        <f>SUM(L13:L22)</f>
        <v>0</v>
      </c>
      <c r="M23" s="221" t="s">
        <v>211</v>
      </c>
      <c r="N23" s="204"/>
      <c r="O23" s="205"/>
    </row>
    <row r="25" spans="2:15">
      <c r="B25" s="191" t="s">
        <v>183</v>
      </c>
      <c r="J25" s="191" t="s">
        <v>197</v>
      </c>
    </row>
    <row r="26" spans="2:15">
      <c r="D26" s="193" t="s">
        <v>82</v>
      </c>
      <c r="E26" s="193" t="s">
        <v>204</v>
      </c>
    </row>
    <row r="27" spans="2:15">
      <c r="B27" s="222" t="s">
        <v>19</v>
      </c>
      <c r="C27" s="211"/>
      <c r="D27" s="209">
        <v>0</v>
      </c>
      <c r="E27" s="209">
        <v>0</v>
      </c>
      <c r="G27" s="223"/>
      <c r="J27" s="191" t="s">
        <v>198</v>
      </c>
    </row>
    <row r="28" spans="2:15">
      <c r="B28" s="169" t="s">
        <v>20</v>
      </c>
      <c r="C28" s="216"/>
      <c r="D28" s="213">
        <v>1</v>
      </c>
      <c r="E28" s="213" t="s">
        <v>205</v>
      </c>
      <c r="J28" s="157" t="s">
        <v>234</v>
      </c>
      <c r="N28" s="193">
        <f ca="1">IF(MIN(J13:J22)&gt;N6-39,MIN(J13:J22),N6-39)</f>
        <v>1977</v>
      </c>
    </row>
    <row r="29" spans="2:15">
      <c r="B29" s="169" t="s">
        <v>21</v>
      </c>
      <c r="C29" s="216"/>
      <c r="D29" s="213">
        <v>1</v>
      </c>
      <c r="E29" s="213" t="s">
        <v>205</v>
      </c>
      <c r="J29" s="157" t="s">
        <v>199</v>
      </c>
      <c r="N29" s="193" t="str">
        <f>IF(MAX(K13:K22)&gt;0,MAX(K13:K22),"------")</f>
        <v>------</v>
      </c>
    </row>
    <row r="30" spans="2:15">
      <c r="B30" s="169" t="s">
        <v>22</v>
      </c>
      <c r="C30" s="216"/>
      <c r="D30" s="213">
        <v>2</v>
      </c>
      <c r="E30" s="213" t="s">
        <v>205</v>
      </c>
      <c r="N30" s="206"/>
    </row>
    <row r="31" spans="2:15">
      <c r="B31" s="169" t="s">
        <v>23</v>
      </c>
      <c r="C31" s="216"/>
      <c r="D31" s="213">
        <v>2</v>
      </c>
      <c r="E31" s="213" t="s">
        <v>205</v>
      </c>
      <c r="J31" s="191" t="s">
        <v>200</v>
      </c>
      <c r="N31" s="206"/>
    </row>
    <row r="32" spans="2:15">
      <c r="B32" s="169" t="s">
        <v>24</v>
      </c>
      <c r="C32" s="216"/>
      <c r="D32" s="213">
        <v>3</v>
      </c>
      <c r="E32" s="213" t="s">
        <v>205</v>
      </c>
      <c r="J32" s="157" t="s">
        <v>201</v>
      </c>
      <c r="N32" s="224">
        <f>MIN(D13:D22)</f>
        <v>0</v>
      </c>
    </row>
    <row r="33" spans="2:14">
      <c r="B33" s="169" t="s">
        <v>25</v>
      </c>
      <c r="C33" s="216"/>
      <c r="D33" s="213">
        <v>1</v>
      </c>
      <c r="E33" s="213" t="s">
        <v>206</v>
      </c>
      <c r="J33" s="157" t="s">
        <v>218</v>
      </c>
      <c r="N33" s="193">
        <f ca="1">IF($J$8=1,N28,N32)</f>
        <v>1977</v>
      </c>
    </row>
    <row r="34" spans="2:14">
      <c r="B34" s="169" t="s">
        <v>26</v>
      </c>
      <c r="C34" s="216"/>
      <c r="D34" s="213">
        <v>1</v>
      </c>
      <c r="E34" s="213" t="s">
        <v>206</v>
      </c>
      <c r="J34" s="157" t="s">
        <v>219</v>
      </c>
      <c r="N34" s="193">
        <f ca="1">YEAR(J6)</f>
        <v>2016</v>
      </c>
    </row>
    <row r="35" spans="2:14">
      <c r="B35" s="169" t="s">
        <v>27</v>
      </c>
      <c r="C35" s="216"/>
      <c r="D35" s="213">
        <v>1</v>
      </c>
      <c r="E35" s="213" t="s">
        <v>206</v>
      </c>
    </row>
    <row r="36" spans="2:14">
      <c r="B36" s="169" t="s">
        <v>28</v>
      </c>
      <c r="C36" s="216"/>
      <c r="D36" s="213">
        <v>2</v>
      </c>
      <c r="E36" s="213" t="s">
        <v>206</v>
      </c>
    </row>
    <row r="37" spans="2:14">
      <c r="B37" s="169" t="s">
        <v>29</v>
      </c>
      <c r="C37" s="216"/>
      <c r="D37" s="213">
        <v>2</v>
      </c>
      <c r="E37" s="213" t="s">
        <v>206</v>
      </c>
    </row>
    <row r="38" spans="2:14">
      <c r="B38" s="169" t="s">
        <v>30</v>
      </c>
      <c r="C38" s="216"/>
      <c r="D38" s="213">
        <v>3</v>
      </c>
      <c r="E38" s="213" t="s">
        <v>206</v>
      </c>
    </row>
    <row r="39" spans="2:14">
      <c r="B39" s="225" t="s">
        <v>0</v>
      </c>
      <c r="C39" s="219"/>
      <c r="D39" s="212">
        <v>0</v>
      </c>
      <c r="E39" s="212">
        <v>0</v>
      </c>
    </row>
    <row r="41" spans="2:14">
      <c r="B41" s="191" t="s">
        <v>208</v>
      </c>
    </row>
    <row r="42" spans="2:14">
      <c r="B42" s="226" t="s">
        <v>31</v>
      </c>
      <c r="D42" s="226" t="s">
        <v>35</v>
      </c>
    </row>
    <row r="43" spans="2:14">
      <c r="B43" s="222" t="s">
        <v>13</v>
      </c>
      <c r="C43" s="211"/>
      <c r="D43" s="209">
        <v>1</v>
      </c>
    </row>
    <row r="44" spans="2:14">
      <c r="B44" s="169" t="s">
        <v>14</v>
      </c>
      <c r="C44" s="216"/>
      <c r="D44" s="213">
        <v>2</v>
      </c>
    </row>
    <row r="45" spans="2:14">
      <c r="B45" s="169" t="s">
        <v>15</v>
      </c>
      <c r="C45" s="216"/>
      <c r="D45" s="213">
        <v>2</v>
      </c>
    </row>
    <row r="46" spans="2:14">
      <c r="B46" s="169" t="s">
        <v>16</v>
      </c>
      <c r="C46" s="216"/>
      <c r="D46" s="213">
        <v>3</v>
      </c>
    </row>
    <row r="47" spans="2:14">
      <c r="B47" s="227" t="s">
        <v>0</v>
      </c>
      <c r="C47" s="219"/>
      <c r="D47" s="212">
        <v>0</v>
      </c>
    </row>
    <row r="49" spans="1:17">
      <c r="A49" s="191" t="s">
        <v>184</v>
      </c>
    </row>
    <row r="50" spans="1:17">
      <c r="A50" s="191"/>
    </row>
    <row r="51" spans="1:17" s="191" customFormat="1">
      <c r="D51" s="191" t="s">
        <v>192</v>
      </c>
      <c r="J51" s="191" t="s">
        <v>193</v>
      </c>
    </row>
    <row r="52" spans="1:17">
      <c r="A52" s="157" t="s">
        <v>185</v>
      </c>
      <c r="L52" s="157" t="s">
        <v>225</v>
      </c>
    </row>
    <row r="53" spans="1:17">
      <c r="A53" s="192" t="s">
        <v>188</v>
      </c>
      <c r="D53" s="193">
        <f ca="1">BerechnungTab!E13</f>
        <v>1977</v>
      </c>
      <c r="J53" s="228">
        <f ca="1">DATE(D53,1,1)</f>
        <v>28126</v>
      </c>
      <c r="K53" s="215"/>
      <c r="L53" s="157" t="s">
        <v>228</v>
      </c>
      <c r="O53" s="194" t="str">
        <f ca="1">IF(AND(H7&gt;=0,H8&gt;=0),"","Achtung nicht für laufende Fristen!")</f>
        <v/>
      </c>
      <c r="P53" s="229"/>
      <c r="Q53" s="195"/>
    </row>
    <row r="54" spans="1:17">
      <c r="A54" s="192" t="s">
        <v>189</v>
      </c>
      <c r="D54" s="193">
        <f ca="1">BerechnungTab!F13</f>
        <v>2016</v>
      </c>
      <c r="J54" s="228">
        <f ca="1">DATE(D54,12,31)</f>
        <v>42735</v>
      </c>
      <c r="K54" s="215"/>
      <c r="L54" s="157" t="s">
        <v>226</v>
      </c>
    </row>
    <row r="55" spans="1:17">
      <c r="D55" s="206"/>
      <c r="J55" s="206"/>
    </row>
    <row r="56" spans="1:17">
      <c r="A56" s="157" t="s">
        <v>187</v>
      </c>
      <c r="D56" s="230">
        <f ca="1">BerechnungTab!E22</f>
        <v>0</v>
      </c>
      <c r="J56" s="230" t="str">
        <f ca="1">IF(D56&gt;0,D56," ---- ")</f>
        <v xml:space="preserve"> ---- </v>
      </c>
    </row>
    <row r="57" spans="1:17">
      <c r="D57" s="206"/>
      <c r="J57" s="206"/>
    </row>
    <row r="58" spans="1:17">
      <c r="A58" s="157" t="s">
        <v>47</v>
      </c>
      <c r="D58" s="206"/>
      <c r="J58" s="206"/>
    </row>
    <row r="59" spans="1:17">
      <c r="A59" s="192" t="s">
        <v>9</v>
      </c>
      <c r="D59" s="230">
        <f>BerechnungTab!E19</f>
        <v>0</v>
      </c>
      <c r="J59" s="193" t="str">
        <f>IF(D59&gt;0,D59," ---- ")</f>
        <v xml:space="preserve"> ---- </v>
      </c>
    </row>
    <row r="60" spans="1:17">
      <c r="A60" s="192" t="s">
        <v>10</v>
      </c>
      <c r="D60" s="193">
        <f ca="1">BerechnungTab!E29</f>
        <v>0</v>
      </c>
      <c r="J60" s="193" t="str">
        <f ca="1">IF(D60&gt;0,D60," ---- ")</f>
        <v xml:space="preserve"> ---- </v>
      </c>
    </row>
    <row r="61" spans="1:17">
      <c r="D61" s="206"/>
      <c r="J61" s="206"/>
    </row>
    <row r="62" spans="1:17">
      <c r="A62" s="157" t="s">
        <v>52</v>
      </c>
      <c r="D62" s="202"/>
      <c r="E62" s="231" t="str">
        <f ca="1">BerechnungTab!E28</f>
        <v>Noch keine Medaille</v>
      </c>
      <c r="F62" s="195"/>
      <c r="J62" s="202"/>
      <c r="K62" s="231" t="str">
        <f ca="1">E62</f>
        <v>Noch keine Medaille</v>
      </c>
      <c r="L62" s="195"/>
    </row>
    <row r="63" spans="1:17">
      <c r="A63" s="157" t="s">
        <v>54</v>
      </c>
      <c r="D63" s="232">
        <f ca="1">BerechnungTab!E32</f>
        <v>2017</v>
      </c>
      <c r="J63" s="230">
        <f ca="1">IF(D63&gt;0,D63," ----- ")</f>
        <v>2017</v>
      </c>
    </row>
    <row r="67" spans="1:10">
      <c r="A67" s="191" t="s">
        <v>194</v>
      </c>
    </row>
    <row r="69" spans="1:10" s="191" customFormat="1">
      <c r="D69" s="191" t="s">
        <v>192</v>
      </c>
      <c r="J69" s="191" t="s">
        <v>195</v>
      </c>
    </row>
    <row r="70" spans="1:10">
      <c r="A70" s="157" t="s">
        <v>196</v>
      </c>
      <c r="D70" s="193">
        <f>BerechnungTab!E16</f>
        <v>0</v>
      </c>
      <c r="J70" s="193"/>
    </row>
    <row r="71" spans="1:10">
      <c r="A71" s="157" t="s">
        <v>214</v>
      </c>
      <c r="D71" s="193">
        <f>BerechnungTab!E15</f>
        <v>0</v>
      </c>
      <c r="J71" s="233"/>
    </row>
  </sheetData>
  <customSheetViews>
    <customSheetView guid="{9581EB64-C62F-45CC-AE1A-8F9D9F7953BB}" showRuler="0" topLeftCell="A31">
      <selection activeCell="E8" sqref="E8:M8"/>
      <pageSetup paperSize="9" orientation="portrait"/>
    </customSheetView>
  </customSheetViews>
  <phoneticPr fontId="2" type="noConversion"/>
  <pageMargins left="0.78740157499999996" right="0.78740157499999996" top="0.984251969" bottom="0.984251969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indexed="47"/>
  </sheetPr>
  <dimension ref="A1:BV88"/>
  <sheetViews>
    <sheetView view="pageLayout" zoomScale="75" workbookViewId="0">
      <selection activeCell="J8" sqref="J8"/>
    </sheetView>
  </sheetViews>
  <sheetFormatPr baseColWidth="10" defaultRowHeight="12" x14ac:dyDescent="0"/>
  <cols>
    <col min="1" max="2" width="14.5" customWidth="1"/>
    <col min="4" max="4" width="16.83203125" customWidth="1"/>
    <col min="5" max="5" width="15.83203125" customWidth="1"/>
    <col min="7" max="7" width="2.5" style="81" customWidth="1"/>
    <col min="8" max="13" width="6.1640625" customWidth="1"/>
    <col min="14" max="14" width="7.1640625" style="1" customWidth="1"/>
    <col min="15" max="26" width="6.1640625" style="1" customWidth="1"/>
    <col min="27" max="98" width="6.1640625" customWidth="1"/>
  </cols>
  <sheetData>
    <row r="1" spans="1:74" ht="15">
      <c r="A1" s="80" t="s">
        <v>99</v>
      </c>
      <c r="B1" s="80"/>
      <c r="H1" t="s">
        <v>100</v>
      </c>
      <c r="K1" s="13"/>
    </row>
    <row r="2" spans="1:74">
      <c r="A2" s="44" t="s">
        <v>101</v>
      </c>
      <c r="B2" s="44"/>
      <c r="H2" s="82"/>
      <c r="I2" s="83"/>
      <c r="J2" s="84" t="s">
        <v>102</v>
      </c>
      <c r="K2" s="83"/>
      <c r="L2" s="83"/>
      <c r="M2" s="85"/>
      <c r="O2" s="86"/>
      <c r="P2" s="84"/>
      <c r="Q2" s="84" t="s">
        <v>103</v>
      </c>
      <c r="R2" s="84"/>
      <c r="S2" s="84"/>
      <c r="T2" s="33"/>
      <c r="U2" s="86"/>
      <c r="V2" s="84"/>
      <c r="W2" s="84" t="s">
        <v>104</v>
      </c>
      <c r="X2" s="84"/>
      <c r="Y2" s="84"/>
      <c r="Z2" s="33"/>
      <c r="AA2" s="86"/>
      <c r="AB2" s="84"/>
      <c r="AC2" s="84" t="s">
        <v>105</v>
      </c>
      <c r="AD2" s="84"/>
      <c r="AE2" s="84"/>
      <c r="AF2" s="33"/>
      <c r="AG2" s="86"/>
      <c r="AH2" s="84"/>
      <c r="AI2" s="84" t="s">
        <v>106</v>
      </c>
      <c r="AJ2" s="84"/>
      <c r="AK2" s="84"/>
      <c r="AL2" s="33"/>
      <c r="AM2" s="86"/>
      <c r="AN2" s="84"/>
      <c r="AO2" s="84" t="s">
        <v>107</v>
      </c>
      <c r="AP2" s="84"/>
      <c r="AQ2" s="84"/>
      <c r="AR2" s="33"/>
      <c r="AS2" s="86"/>
      <c r="AT2" s="84"/>
      <c r="AU2" s="84" t="s">
        <v>108</v>
      </c>
      <c r="AV2" s="84"/>
      <c r="AW2" s="84"/>
      <c r="AX2" s="33"/>
      <c r="AY2" s="86"/>
      <c r="AZ2" s="84"/>
      <c r="BA2" s="84" t="s">
        <v>109</v>
      </c>
      <c r="BB2" s="84"/>
      <c r="BC2" s="84"/>
      <c r="BD2" s="33"/>
      <c r="BE2" s="86"/>
      <c r="BF2" s="84"/>
      <c r="BG2" s="84" t="s">
        <v>110</v>
      </c>
      <c r="BH2" s="84"/>
      <c r="BI2" s="84"/>
      <c r="BJ2" s="33"/>
      <c r="BK2" s="86"/>
      <c r="BL2" s="84"/>
      <c r="BM2" s="84" t="s">
        <v>111</v>
      </c>
      <c r="BN2" s="84"/>
      <c r="BO2" s="84"/>
      <c r="BP2" s="33"/>
      <c r="BQ2" s="86"/>
      <c r="BR2" s="84"/>
      <c r="BS2" s="84" t="s">
        <v>112</v>
      </c>
      <c r="BT2" s="84"/>
      <c r="BU2" s="84"/>
      <c r="BV2" s="33"/>
    </row>
    <row r="3" spans="1:74">
      <c r="H3" s="84" t="s">
        <v>113</v>
      </c>
      <c r="I3" s="84" t="s">
        <v>114</v>
      </c>
      <c r="J3" s="84" t="s">
        <v>115</v>
      </c>
      <c r="K3" s="84" t="s">
        <v>116</v>
      </c>
      <c r="L3" s="84" t="s">
        <v>117</v>
      </c>
      <c r="M3" s="33" t="s">
        <v>118</v>
      </c>
      <c r="N3" s="26" t="s">
        <v>81</v>
      </c>
      <c r="O3" s="84" t="s">
        <v>113</v>
      </c>
      <c r="P3" s="84" t="s">
        <v>114</v>
      </c>
      <c r="Q3" s="84" t="s">
        <v>115</v>
      </c>
      <c r="R3" s="84" t="s">
        <v>116</v>
      </c>
      <c r="S3" s="84" t="s">
        <v>117</v>
      </c>
      <c r="T3" s="33" t="s">
        <v>118</v>
      </c>
      <c r="U3" s="84" t="s">
        <v>113</v>
      </c>
      <c r="V3" s="84" t="s">
        <v>114</v>
      </c>
      <c r="W3" s="84" t="s">
        <v>115</v>
      </c>
      <c r="X3" s="84" t="s">
        <v>116</v>
      </c>
      <c r="Y3" s="84" t="s">
        <v>117</v>
      </c>
      <c r="Z3" s="84" t="s">
        <v>118</v>
      </c>
      <c r="AA3" s="87" t="s">
        <v>113</v>
      </c>
      <c r="AB3" s="84" t="s">
        <v>114</v>
      </c>
      <c r="AC3" s="84" t="s">
        <v>115</v>
      </c>
      <c r="AD3" s="84" t="s">
        <v>116</v>
      </c>
      <c r="AE3" s="84" t="s">
        <v>117</v>
      </c>
      <c r="AF3" s="33" t="s">
        <v>118</v>
      </c>
      <c r="AG3" s="87" t="s">
        <v>113</v>
      </c>
      <c r="AH3" s="84" t="s">
        <v>114</v>
      </c>
      <c r="AI3" s="84" t="s">
        <v>115</v>
      </c>
      <c r="AJ3" s="84" t="s">
        <v>116</v>
      </c>
      <c r="AK3" s="84" t="s">
        <v>117</v>
      </c>
      <c r="AL3" s="33" t="s">
        <v>118</v>
      </c>
      <c r="AM3" s="87" t="s">
        <v>113</v>
      </c>
      <c r="AN3" s="84" t="s">
        <v>114</v>
      </c>
      <c r="AO3" s="84" t="s">
        <v>115</v>
      </c>
      <c r="AP3" s="84" t="s">
        <v>116</v>
      </c>
      <c r="AQ3" s="84" t="s">
        <v>117</v>
      </c>
      <c r="AR3" s="33" t="s">
        <v>118</v>
      </c>
      <c r="AS3" s="87" t="s">
        <v>113</v>
      </c>
      <c r="AT3" s="84" t="s">
        <v>114</v>
      </c>
      <c r="AU3" s="84" t="s">
        <v>115</v>
      </c>
      <c r="AV3" s="84" t="s">
        <v>116</v>
      </c>
      <c r="AW3" s="84" t="s">
        <v>117</v>
      </c>
      <c r="AX3" s="33" t="s">
        <v>118</v>
      </c>
      <c r="AY3" s="87" t="s">
        <v>113</v>
      </c>
      <c r="AZ3" s="84" t="s">
        <v>114</v>
      </c>
      <c r="BA3" s="84" t="s">
        <v>115</v>
      </c>
      <c r="BB3" s="84" t="s">
        <v>116</v>
      </c>
      <c r="BC3" s="84" t="s">
        <v>117</v>
      </c>
      <c r="BD3" s="33" t="s">
        <v>118</v>
      </c>
      <c r="BE3" s="87" t="s">
        <v>113</v>
      </c>
      <c r="BF3" s="84" t="s">
        <v>114</v>
      </c>
      <c r="BG3" s="84" t="s">
        <v>115</v>
      </c>
      <c r="BH3" s="84" t="s">
        <v>116</v>
      </c>
      <c r="BI3" s="84" t="s">
        <v>117</v>
      </c>
      <c r="BJ3" s="33" t="s">
        <v>118</v>
      </c>
      <c r="BK3" s="87" t="s">
        <v>113</v>
      </c>
      <c r="BL3" s="84" t="s">
        <v>114</v>
      </c>
      <c r="BM3" s="84" t="s">
        <v>115</v>
      </c>
      <c r="BN3" s="84" t="s">
        <v>116</v>
      </c>
      <c r="BO3" s="84" t="s">
        <v>117</v>
      </c>
      <c r="BP3" s="33" t="s">
        <v>118</v>
      </c>
      <c r="BQ3" s="87" t="s">
        <v>113</v>
      </c>
      <c r="BR3" s="84" t="s">
        <v>114</v>
      </c>
      <c r="BS3" s="84" t="s">
        <v>115</v>
      </c>
      <c r="BT3" s="84" t="s">
        <v>116</v>
      </c>
      <c r="BU3" s="84" t="s">
        <v>117</v>
      </c>
      <c r="BV3" s="33" t="s">
        <v>118</v>
      </c>
    </row>
    <row r="4" spans="1:74" ht="15">
      <c r="A4" s="80" t="s">
        <v>78</v>
      </c>
      <c r="B4" s="80"/>
      <c r="H4" s="15">
        <f t="shared" ref="H4:H43" ca="1" si="0">O4+U4+AA4+AG4+AM4+AS4+AY4+BE4+BK4+BQ4</f>
        <v>0</v>
      </c>
      <c r="I4" s="15">
        <f t="shared" ref="I4:I43" ca="1" si="1">P4+V4+AB4+AH4+AN4+AT4+AZ4+BF4+BL4+BR4</f>
        <v>0</v>
      </c>
      <c r="J4" s="15">
        <f t="shared" ref="J4:J43" ca="1" si="2">Q4+W4+AC4+AI4+AO4+AU4+BA4+BG4+BM4+BS4</f>
        <v>0</v>
      </c>
      <c r="K4" s="15">
        <f t="shared" ref="K4:K43" ca="1" si="3">R4+X4+AD4+AJ4+AP4+AV4+BB4+BH4+BN4+BT4</f>
        <v>0</v>
      </c>
      <c r="L4" s="15">
        <f t="shared" ref="L4:L43" ca="1" si="4">S4+Y4+AE4+AK4+AQ4+AW4+BC4+BI4+BO4+BU4</f>
        <v>0</v>
      </c>
      <c r="M4" s="15">
        <f t="shared" ref="M4:M43" ca="1" si="5">T4+Z4+AF4+AL4+AR4+AX4+BD4+BJ4+BP4+BV4</f>
        <v>0</v>
      </c>
      <c r="N4" s="15">
        <f ca="1">Transfer!N28</f>
        <v>1977</v>
      </c>
      <c r="O4" s="34">
        <f ca="1">IF(AND($N4&gt;Transfer!$J$13-1,BerechnungTab!$N4&lt;Transfer!$K$13+1,Transfer!$M$13=1,Transfer!$N$13="vs"),1,0)</f>
        <v>0</v>
      </c>
      <c r="P4" s="88">
        <f ca="1">IF(AND($N4&gt;Transfer!$J$13-1,BerechnungTab!$N4&lt;Transfer!$K$13+1,Transfer!$M$13=1,Transfer!$N$13="nv"),1,0)</f>
        <v>0</v>
      </c>
      <c r="Q4" s="88">
        <f ca="1">IF(AND($N4&gt;Transfer!$J$13-1,BerechnungTab!$N4&lt;Transfer!$K$13+1,Transfer!$M$13=2,Transfer!$N$13="vs"),1,0)</f>
        <v>0</v>
      </c>
      <c r="R4" s="88">
        <f ca="1">IF(AND($N4&gt;Transfer!$J$13-1,BerechnungTab!$N4&lt;Transfer!$K$13+1,Transfer!$M$13=2,Transfer!$N$13="nv"),1,0)</f>
        <v>0</v>
      </c>
      <c r="S4" s="88">
        <f ca="1">IF(AND($N4&gt;Transfer!$J$13-1,BerechnungTab!$N4&lt;Transfer!$K$13+1,Transfer!$M$13=3,Transfer!$N$13="vs"),1,0)</f>
        <v>0</v>
      </c>
      <c r="T4" s="89">
        <f ca="1">IF(AND($N4&gt;Transfer!$J$13-1,BerechnungTab!$N4&lt;Transfer!$K$13+1,Transfer!$M$13=3,Transfer!$N$13="nv"),1,0)</f>
        <v>0</v>
      </c>
      <c r="U4" s="34">
        <f ca="1">IF(AND($N4&gt;Transfer!$J$14-1,BerechnungTab!$N4&lt;Transfer!$K$14+1,Transfer!$M$14=1,Transfer!$N$14="vs"),1,0)</f>
        <v>0</v>
      </c>
      <c r="V4" s="88">
        <f ca="1">IF(AND($N4&gt;Transfer!$J$14-1,BerechnungTab!$N4&lt;Transfer!$K$14+1,Transfer!$M$14=1,Transfer!$N$14="nv"),1,0)</f>
        <v>0</v>
      </c>
      <c r="W4" s="88">
        <f ca="1">IF(AND($N4&gt;Transfer!$J$14-1,BerechnungTab!$N4&lt;Transfer!$K$14+1,Transfer!$M$14=2,Transfer!$N$14="vs"),1,0)</f>
        <v>0</v>
      </c>
      <c r="X4" s="88">
        <f ca="1">IF(AND($N4&gt;Transfer!$J$14-1,BerechnungTab!$N4&lt;Transfer!$K$14+1,Transfer!$M$14=2,Transfer!$N$14="nv"),1,0)</f>
        <v>0</v>
      </c>
      <c r="Y4" s="88">
        <f ca="1">IF(AND($N4&gt;Transfer!$J$14-1,BerechnungTab!$N4&lt;Transfer!$K$14+1,Transfer!$M$14=3,Transfer!$N$14="vs"),1,0)</f>
        <v>0</v>
      </c>
      <c r="Z4" s="89">
        <f ca="1">IF(AND($N4&gt;Transfer!$J$14-1,BerechnungTab!$N4&lt;Transfer!$K$14+1,Transfer!$M$14=3,Transfer!$N$14="nv"),1,0)</f>
        <v>0</v>
      </c>
      <c r="AA4" s="34">
        <f ca="1">IF(AND($N4&gt;Transfer!$J$15-1,BerechnungTab!$N4&lt;Transfer!$K$15+1,Transfer!$M$15=1,Transfer!$N$15="vs"),1,0)</f>
        <v>0</v>
      </c>
      <c r="AB4" s="88">
        <f ca="1">IF(AND($N4&gt;Transfer!$J$15-1,BerechnungTab!$N4&lt;Transfer!$K$15+1,Transfer!$M$15=1,Transfer!$N$15="nv"),1,0)</f>
        <v>0</v>
      </c>
      <c r="AC4" s="88">
        <f ca="1">IF(AND($N4&gt;Transfer!$J$15-1,BerechnungTab!$N4&lt;Transfer!$K$15+1,Transfer!$M$15=2,Transfer!$N$15="vs"),1,0)</f>
        <v>0</v>
      </c>
      <c r="AD4" s="88">
        <f ca="1">IF(AND($N4&gt;Transfer!$J$15-1,BerechnungTab!$N4&lt;Transfer!$K$15+1,Transfer!$M$15=2,Transfer!$N$15="nv"),1,0)</f>
        <v>0</v>
      </c>
      <c r="AE4" s="88">
        <f ca="1">IF(AND($N4&gt;Transfer!$J$15-1,BerechnungTab!$N4&lt;Transfer!$K$15+1,Transfer!$M$15=3,Transfer!$N$15="vs"),1,0)</f>
        <v>0</v>
      </c>
      <c r="AF4" s="89">
        <f ca="1">IF(AND($N4&gt;Transfer!$J$15-1,BerechnungTab!$N4&lt;Transfer!$K$15+1,Transfer!$M$15=3,Transfer!$N$15="nv"),1,0)</f>
        <v>0</v>
      </c>
      <c r="AG4" s="34">
        <f ca="1">IF(AND($N4&gt;Transfer!$J$16-1,BerechnungTab!$N4&lt;Transfer!$K$16+1,Transfer!$M$16=1,Transfer!$N$16="vs"),1,0)</f>
        <v>0</v>
      </c>
      <c r="AH4" s="88">
        <f ca="1">IF(AND($N4&gt;Transfer!$J$16-1,BerechnungTab!$N4&lt;Transfer!$K$16+1,Transfer!$M$16=1,Transfer!$N$16="nv"),1,0)</f>
        <v>0</v>
      </c>
      <c r="AI4" s="88">
        <f ca="1">IF(AND($N4&gt;Transfer!$J$16-1,BerechnungTab!$N4&lt;Transfer!$K$16+1,Transfer!$M$16=2,Transfer!$N$16="vs"),1,0)</f>
        <v>0</v>
      </c>
      <c r="AJ4" s="88">
        <f ca="1">IF(AND($N4&gt;Transfer!$J$16-1,BerechnungTab!$N4&lt;Transfer!$K$16+1,Transfer!$M$16=2,Transfer!$N$16="nv"),1,0)</f>
        <v>0</v>
      </c>
      <c r="AK4" s="88">
        <f ca="1">IF(AND($N4&gt;Transfer!$J$16-1,BerechnungTab!$N4&lt;Transfer!$K$16+1,Transfer!$M$16=3,Transfer!$N$16="vs"),1,0)</f>
        <v>0</v>
      </c>
      <c r="AL4" s="89">
        <f ca="1">IF(AND($N4&gt;Transfer!$J$16-1,BerechnungTab!$N4&lt;Transfer!$K$16+1,Transfer!$M$16=3,Transfer!$N$16="nv"),1,0)</f>
        <v>0</v>
      </c>
      <c r="AM4" s="34">
        <f ca="1">IF(AND($N4&gt;Transfer!$J$17-1,BerechnungTab!$N4&lt;Transfer!$K$17+1,Transfer!$M$17=1,Transfer!$N$17="vs"),1,0)</f>
        <v>0</v>
      </c>
      <c r="AN4" s="88">
        <f ca="1">IF(AND($N4&gt;Transfer!$J$17-1,BerechnungTab!$N4&lt;Transfer!$K$17+1,Transfer!$M$17=1,Transfer!$N$17="nv"),1,0)</f>
        <v>0</v>
      </c>
      <c r="AO4" s="88">
        <f ca="1">IF(AND($N4&gt;Transfer!$J$17-1,BerechnungTab!$N4&lt;Transfer!$K$17+1,Transfer!$M$17=2,Transfer!$N$17="vs"),1,0)</f>
        <v>0</v>
      </c>
      <c r="AP4" s="88">
        <f ca="1">IF(AND($N4&gt;Transfer!$J$17-1,BerechnungTab!$N4&lt;Transfer!$K$17+1,Transfer!$M$17=2,Transfer!$N$17="nv"),1,0)</f>
        <v>0</v>
      </c>
      <c r="AQ4" s="88">
        <f ca="1">IF(AND($N4&gt;Transfer!$J$17-1,BerechnungTab!$N4&lt;Transfer!$K$17+1,Transfer!$M$17=3,Transfer!$N$17="vs"),1,0)</f>
        <v>0</v>
      </c>
      <c r="AR4" s="89">
        <f ca="1">IF(AND($N4&gt;Transfer!$J$17-1,BerechnungTab!$N4&lt;Transfer!$K$17+1,Transfer!$M$17=3,Transfer!$N$17="nv"),1,0)</f>
        <v>0</v>
      </c>
      <c r="AS4" s="34">
        <f ca="1">IF(AND($N4&gt;Transfer!$J$18-1,BerechnungTab!$N4&lt;Transfer!$K$18+1,Transfer!$M$18=1,Transfer!$N$18="vs"),1,0)</f>
        <v>0</v>
      </c>
      <c r="AT4" s="88">
        <f ca="1">IF(AND($N4&gt;Transfer!$J$18-1,BerechnungTab!$N4&lt;Transfer!$K$18+1,Transfer!$M$18=1,Transfer!$N$18="nv"),1,0)</f>
        <v>0</v>
      </c>
      <c r="AU4" s="88">
        <f ca="1">IF(AND($N4&gt;Transfer!$J$18-1,BerechnungTab!$N4&lt;Transfer!$K$18+1,Transfer!$M$18=2,Transfer!$N$18="vs"),1,0)</f>
        <v>0</v>
      </c>
      <c r="AV4" s="88">
        <f ca="1">IF(AND($N4&gt;Transfer!$J$18-1,BerechnungTab!$N4&lt;Transfer!$K$18+1,Transfer!$M$18=2,Transfer!$N$18="nv"),1,0)</f>
        <v>0</v>
      </c>
      <c r="AW4" s="88">
        <f ca="1">IF(AND($N4&gt;Transfer!$J$18-1,BerechnungTab!$N4&lt;Transfer!$K$18+1,Transfer!$M$18=3,Transfer!$N$18="vs"),1,0)</f>
        <v>0</v>
      </c>
      <c r="AX4" s="89">
        <f ca="1">IF(AND($N4&gt;Transfer!$J$18-1,BerechnungTab!$N4&lt;Transfer!$K$18+1,Transfer!$M$18=3,Transfer!$N$18="nv"),1,0)</f>
        <v>0</v>
      </c>
      <c r="AY4" s="34">
        <f ca="1">IF(AND($N4&gt;Transfer!$J$19-1,BerechnungTab!$N4&lt;Transfer!$K$19+1,Transfer!$M$19=1,Transfer!$N$19="vs"),1,0)</f>
        <v>0</v>
      </c>
      <c r="AZ4" s="88">
        <f ca="1">IF(AND($N4&gt;Transfer!$J$19-1,BerechnungTab!$N4&lt;Transfer!$K$19+1,Transfer!$M$19=1,Transfer!$N$19="nv"),1,0)</f>
        <v>0</v>
      </c>
      <c r="BA4" s="88">
        <f ca="1">IF(AND($N4&gt;Transfer!$J$19-1,BerechnungTab!$N4&lt;Transfer!$K$19+1,Transfer!$M$19=2,Transfer!$N$19="vs"),1,0)</f>
        <v>0</v>
      </c>
      <c r="BB4" s="88">
        <f ca="1">IF(AND($N4&gt;Transfer!$J$19-1,BerechnungTab!$N4&lt;Transfer!$K$19+1,Transfer!$M$19=2,Transfer!$N$19="nv"),1,0)</f>
        <v>0</v>
      </c>
      <c r="BC4" s="88">
        <f ca="1">IF(AND($N4&gt;Transfer!$J$19-1,BerechnungTab!$N4&lt;Transfer!$K$19+1,Transfer!$M$19=3,Transfer!$N$19="vs"),1,0)</f>
        <v>0</v>
      </c>
      <c r="BD4" s="89">
        <f ca="1">IF(AND($N4&gt;Transfer!$J$19-1,BerechnungTab!$N4&lt;Transfer!$K$19+1,Transfer!$M$19=3,Transfer!$N$19="nv"),1,0)</f>
        <v>0</v>
      </c>
      <c r="BE4" s="34">
        <f ca="1">IF(AND($N4&gt;Transfer!$J$20-1,BerechnungTab!$N4&lt;Transfer!$K$20+1,Transfer!$M$20=1,Transfer!$N$20="vs"),1,0)</f>
        <v>0</v>
      </c>
      <c r="BF4" s="88">
        <f ca="1">IF(AND($N4&gt;Transfer!$J$20-1,BerechnungTab!$N4&lt;Transfer!$K$20+1,Transfer!$M$20=1,Transfer!$N$20="nv"),1,0)</f>
        <v>0</v>
      </c>
      <c r="BG4" s="88">
        <f ca="1">IF(AND($N4&gt;Transfer!$J$20-1,BerechnungTab!$N4&lt;Transfer!$K$20+1,Transfer!$M$20=2,Transfer!$N$20="vs"),1,0)</f>
        <v>0</v>
      </c>
      <c r="BH4" s="88">
        <f ca="1">IF(AND($N4&gt;Transfer!$J$20-1,BerechnungTab!$N4&lt;Transfer!$K$20+1,Transfer!$M$20=2,Transfer!$N$20="nv"),1,0)</f>
        <v>0</v>
      </c>
      <c r="BI4" s="88">
        <f ca="1">IF(AND($N4&gt;Transfer!$J$20-1,BerechnungTab!$N4&lt;Transfer!$K$20+1,Transfer!$M$20=3,Transfer!$N$20="vs"),1,0)</f>
        <v>0</v>
      </c>
      <c r="BJ4" s="89">
        <f ca="1">IF(AND($N4&gt;Transfer!$J$20-1,BerechnungTab!$N4&lt;Transfer!$K$20+1,Transfer!$M$20=3,Transfer!$N$20="nv"),1,0)</f>
        <v>0</v>
      </c>
      <c r="BK4" s="34">
        <f ca="1">IF(AND($N4&gt;Transfer!$J$21-1,BerechnungTab!$N4&lt;Transfer!$K$21+1,Transfer!$M$21=1,Transfer!$N$21="vs"),1,0)</f>
        <v>0</v>
      </c>
      <c r="BL4" s="88">
        <f ca="1">IF(AND($N4&gt;Transfer!$J$21-1,BerechnungTab!$N4&lt;Transfer!$K$21+1,Transfer!$M$21=1,Transfer!$N$21="nv"),1,0)</f>
        <v>0</v>
      </c>
      <c r="BM4" s="88">
        <f ca="1">IF(AND($N4&gt;Transfer!$J$21-1,BerechnungTab!$N4&lt;Transfer!$K$21+1,Transfer!$M$21=2,Transfer!$N$21="vs"),1,0)</f>
        <v>0</v>
      </c>
      <c r="BN4" s="88">
        <f ca="1">IF(AND($N4&gt;Transfer!$J$21-1,BerechnungTab!$N4&lt;Transfer!$K$21+1,Transfer!$M$21=2,Transfer!$N$21="nv"),1,0)</f>
        <v>0</v>
      </c>
      <c r="BO4" s="88">
        <f ca="1">IF(AND($N4&gt;Transfer!$J$21-1,BerechnungTab!$N4&lt;Transfer!$K$21+1,Transfer!$M$21=3,Transfer!$N$21="vs"),1,0)</f>
        <v>0</v>
      </c>
      <c r="BP4" s="89">
        <f ca="1">IF(AND($N4&gt;Transfer!$J$21-1,BerechnungTab!$N4&lt;Transfer!$K$21+1,Transfer!$M$21=3,Transfer!$N$21="nv"),1,0)</f>
        <v>0</v>
      </c>
      <c r="BQ4" s="34">
        <f ca="1">IF(AND($N4&gt;Transfer!$J$22-1,BerechnungTab!$N4&lt;Transfer!$K$22+1,Transfer!$M$22=1,Transfer!$N$22="vs"),1,0)</f>
        <v>0</v>
      </c>
      <c r="BR4" s="88">
        <f ca="1">IF(AND($N4&gt;Transfer!$J$22-1,BerechnungTab!$N4&lt;Transfer!$K$22+1,Transfer!$M$22=1,Transfer!$N$22="nv"),1,0)</f>
        <v>0</v>
      </c>
      <c r="BS4" s="88">
        <f ca="1">IF(AND($N4&gt;Transfer!$J$22-1,BerechnungTab!$N4&lt;Transfer!$K$22+1,Transfer!$M$22=2,Transfer!$N$22="vs"),1,0)</f>
        <v>0</v>
      </c>
      <c r="BT4" s="88">
        <f ca="1">IF(AND($N4&gt;Transfer!$J$22-1,BerechnungTab!$N4&lt;Transfer!$K$22+1,Transfer!$M$22=2,Transfer!$N$22="nv"),1,0)</f>
        <v>0</v>
      </c>
      <c r="BU4" s="88">
        <f ca="1">IF(AND($N4&gt;Transfer!$J$22-1,BerechnungTab!$N4&lt;Transfer!$K$22+1,Transfer!$M$22=3,Transfer!$N$22="vs"),1,0)</f>
        <v>0</v>
      </c>
      <c r="BV4" s="89">
        <f ca="1">IF(AND($N4&gt;Transfer!$J$22-1,BerechnungTab!$N4&lt;Transfer!$K$22+1,Transfer!$M$22=3,Transfer!$N$22="nv"),1,0)</f>
        <v>0</v>
      </c>
    </row>
    <row r="5" spans="1:74">
      <c r="H5" s="16">
        <f t="shared" ca="1" si="0"/>
        <v>0</v>
      </c>
      <c r="I5" s="16">
        <f t="shared" ca="1" si="1"/>
        <v>0</v>
      </c>
      <c r="J5" s="16">
        <f t="shared" ca="1" si="2"/>
        <v>0</v>
      </c>
      <c r="K5" s="16">
        <f t="shared" ca="1" si="3"/>
        <v>0</v>
      </c>
      <c r="L5" s="16">
        <f t="shared" ca="1" si="4"/>
        <v>0</v>
      </c>
      <c r="M5" s="16">
        <f t="shared" ca="1" si="5"/>
        <v>0</v>
      </c>
      <c r="N5" s="16">
        <f t="shared" ref="N5:N43" ca="1" si="6">N4+1</f>
        <v>1978</v>
      </c>
      <c r="O5" s="35">
        <f ca="1">IF(AND($N5&gt;Transfer!$J$13-1,BerechnungTab!$N5&lt;Transfer!$K$13+1,Transfer!$M$13=1,Transfer!$N$13="vs"),1,0)</f>
        <v>0</v>
      </c>
      <c r="P5" s="90">
        <f ca="1">IF(AND($N5&gt;Transfer!$J$13-1,BerechnungTab!$N5&lt;Transfer!$K$13+1,Transfer!$M$13=1,Transfer!$N$13="nv"),1,0)</f>
        <v>0</v>
      </c>
      <c r="Q5" s="90">
        <f ca="1">IF(AND($N5&gt;Transfer!$J$13-1,BerechnungTab!$N5&lt;Transfer!$K$13+1,Transfer!$M$13=2,Transfer!$N$13="vs"),1,0)</f>
        <v>0</v>
      </c>
      <c r="R5" s="90">
        <f ca="1">IF(AND($N5&gt;Transfer!$J$13-1,BerechnungTab!$N5&lt;Transfer!$K$13+1,Transfer!$M$13=2,Transfer!$N$13="nv"),1,0)</f>
        <v>0</v>
      </c>
      <c r="S5" s="90">
        <f ca="1">IF(AND($N5&gt;Transfer!$J$13-1,BerechnungTab!$N5&lt;Transfer!$K$13+1,Transfer!$M$13=3,Transfer!$N$13="vs"),1,0)</f>
        <v>0</v>
      </c>
      <c r="T5" s="91">
        <f ca="1">IF(AND($N5&gt;Transfer!$J$13-1,BerechnungTab!$N5&lt;Transfer!$K$13+1,Transfer!$M$13=3,Transfer!$N$13="nv"),1,0)</f>
        <v>0</v>
      </c>
      <c r="U5" s="35">
        <f ca="1">IF(AND($N5&gt;Transfer!$J$14-1,BerechnungTab!$N5&lt;Transfer!$K$14+1,Transfer!$M$14=1,Transfer!$N$14="vs"),1,0)</f>
        <v>0</v>
      </c>
      <c r="V5" s="90">
        <f ca="1">IF(AND($N5&gt;Transfer!$J$14-1,BerechnungTab!$N5&lt;Transfer!$K$14+1,Transfer!$M$14=1,Transfer!$N$14="nv"),1,0)</f>
        <v>0</v>
      </c>
      <c r="W5" s="90">
        <f ca="1">IF(AND($N5&gt;Transfer!$J$14-1,BerechnungTab!$N5&lt;Transfer!$K$14+1,Transfer!$M$14=2,Transfer!$N$14="vs"),1,0)</f>
        <v>0</v>
      </c>
      <c r="X5" s="90">
        <f ca="1">IF(AND($N5&gt;Transfer!$J$14-1,BerechnungTab!$N5&lt;Transfer!$K$14+1,Transfer!$M$14=2,Transfer!$N$14="nv"),1,0)</f>
        <v>0</v>
      </c>
      <c r="Y5" s="90">
        <f ca="1">IF(AND($N5&gt;Transfer!$J$14-1,BerechnungTab!$N5&lt;Transfer!$K$14+1,Transfer!$M$14=3,Transfer!$N$14="vs"),1,0)</f>
        <v>0</v>
      </c>
      <c r="Z5" s="91">
        <f ca="1">IF(AND($N5&gt;Transfer!$J$14-1,BerechnungTab!$N5&lt;Transfer!$K$14+1,Transfer!$M$14=3,Transfer!$N$14="nv"),1,0)</f>
        <v>0</v>
      </c>
      <c r="AA5" s="35">
        <f ca="1">IF(AND($N5&gt;Transfer!$J$15-1,BerechnungTab!$N5&lt;Transfer!$K$15+1,Transfer!$M$15=1,Transfer!$N$15="vs"),1,0)</f>
        <v>0</v>
      </c>
      <c r="AB5" s="90">
        <f ca="1">IF(AND($N5&gt;Transfer!$J$15-1,BerechnungTab!$N5&lt;Transfer!$K$15+1,Transfer!$M$15=1,Transfer!$N$15="nv"),1,0)</f>
        <v>0</v>
      </c>
      <c r="AC5" s="90">
        <f ca="1">IF(AND($N5&gt;Transfer!$J$15-1,BerechnungTab!$N5&lt;Transfer!$K$15+1,Transfer!$M$15=2,Transfer!$N$15="vs"),1,0)</f>
        <v>0</v>
      </c>
      <c r="AD5" s="90">
        <f ca="1">IF(AND($N5&gt;Transfer!$J$15-1,BerechnungTab!$N5&lt;Transfer!$K$15+1,Transfer!$M$15=2,Transfer!$N$15="nv"),1,0)</f>
        <v>0</v>
      </c>
      <c r="AE5" s="90">
        <f ca="1">IF(AND($N5&gt;Transfer!$J$15-1,BerechnungTab!$N5&lt;Transfer!$K$15+1,Transfer!$M$15=3,Transfer!$N$15="vs"),1,0)</f>
        <v>0</v>
      </c>
      <c r="AF5" s="91">
        <f ca="1">IF(AND($N5&gt;Transfer!$J$15-1,BerechnungTab!$N5&lt;Transfer!$K$15+1,Transfer!$M$15=3,Transfer!$N$15="nv"),1,0)</f>
        <v>0</v>
      </c>
      <c r="AG5" s="35">
        <f ca="1">IF(AND($N5&gt;Transfer!$J$16-1,BerechnungTab!$N5&lt;Transfer!$K$16+1,Transfer!$M$16=1,Transfer!$N$16="vs"),1,0)</f>
        <v>0</v>
      </c>
      <c r="AH5" s="90">
        <f ca="1">IF(AND($N5&gt;Transfer!$J$16-1,BerechnungTab!$N5&lt;Transfer!$K$16+1,Transfer!$M$16=1,Transfer!$N$16="nv"),1,0)</f>
        <v>0</v>
      </c>
      <c r="AI5" s="90">
        <f ca="1">IF(AND($N5&gt;Transfer!$J$16-1,BerechnungTab!$N5&lt;Transfer!$K$16+1,Transfer!$M$16=2,Transfer!$N$16="vs"),1,0)</f>
        <v>0</v>
      </c>
      <c r="AJ5" s="90">
        <f ca="1">IF(AND($N5&gt;Transfer!$J$16-1,BerechnungTab!$N5&lt;Transfer!$K$16+1,Transfer!$M$16=2,Transfer!$N$16="nv"),1,0)</f>
        <v>0</v>
      </c>
      <c r="AK5" s="90">
        <f ca="1">IF(AND($N5&gt;Transfer!$J$16-1,BerechnungTab!$N5&lt;Transfer!$K$16+1,Transfer!$M$16=3,Transfer!$N$16="vs"),1,0)</f>
        <v>0</v>
      </c>
      <c r="AL5" s="91">
        <f ca="1">IF(AND($N5&gt;Transfer!$J$16-1,BerechnungTab!$N5&lt;Transfer!$K$16+1,Transfer!$M$16=3,Transfer!$N$16="nv"),1,0)</f>
        <v>0</v>
      </c>
      <c r="AM5" s="35">
        <f ca="1">IF(AND($N5&gt;Transfer!$J$17-1,BerechnungTab!$N5&lt;Transfer!$K$17+1,Transfer!$M$17=1,Transfer!$N$17="vs"),1,0)</f>
        <v>0</v>
      </c>
      <c r="AN5" s="90">
        <f ca="1">IF(AND($N5&gt;Transfer!$J$17-1,BerechnungTab!$N5&lt;Transfer!$K$17+1,Transfer!$M$17=1,Transfer!$N$17="nv"),1,0)</f>
        <v>0</v>
      </c>
      <c r="AO5" s="90">
        <f ca="1">IF(AND($N5&gt;Transfer!$J$17-1,BerechnungTab!$N5&lt;Transfer!$K$17+1,Transfer!$M$17=2,Transfer!$N$17="vs"),1,0)</f>
        <v>0</v>
      </c>
      <c r="AP5" s="90">
        <f ca="1">IF(AND($N5&gt;Transfer!$J$17-1,BerechnungTab!$N5&lt;Transfer!$K$17+1,Transfer!$M$17=2,Transfer!$N$17="nv"),1,0)</f>
        <v>0</v>
      </c>
      <c r="AQ5" s="90">
        <f ca="1">IF(AND($N5&gt;Transfer!$J$17-1,BerechnungTab!$N5&lt;Transfer!$K$17+1,Transfer!$M$17=3,Transfer!$N$17="vs"),1,0)</f>
        <v>0</v>
      </c>
      <c r="AR5" s="91">
        <f ca="1">IF(AND($N5&gt;Transfer!$J$17-1,BerechnungTab!$N5&lt;Transfer!$K$17+1,Transfer!$M$17=3,Transfer!$N$17="nv"),1,0)</f>
        <v>0</v>
      </c>
      <c r="AS5" s="35">
        <f ca="1">IF(AND($N5&gt;Transfer!$J$18-1,BerechnungTab!$N5&lt;Transfer!$K$18+1,Transfer!$M$18=1,Transfer!$N$18="vs"),1,0)</f>
        <v>0</v>
      </c>
      <c r="AT5" s="90">
        <f ca="1">IF(AND($N5&gt;Transfer!$J$18-1,BerechnungTab!$N5&lt;Transfer!$K$18+1,Transfer!$M$18=1,Transfer!$N$18="nv"),1,0)</f>
        <v>0</v>
      </c>
      <c r="AU5" s="90">
        <f ca="1">IF(AND($N5&gt;Transfer!$J$18-1,BerechnungTab!$N5&lt;Transfer!$K$18+1,Transfer!$M$18=2,Transfer!$N$18="vs"),1,0)</f>
        <v>0</v>
      </c>
      <c r="AV5" s="90">
        <f ca="1">IF(AND($N5&gt;Transfer!$J$18-1,BerechnungTab!$N5&lt;Transfer!$K$18+1,Transfer!$M$18=2,Transfer!$N$18="nv"),1,0)</f>
        <v>0</v>
      </c>
      <c r="AW5" s="90">
        <f ca="1">IF(AND($N5&gt;Transfer!$J$18-1,BerechnungTab!$N5&lt;Transfer!$K$18+1,Transfer!$M$18=3,Transfer!$N$18="vs"),1,0)</f>
        <v>0</v>
      </c>
      <c r="AX5" s="91">
        <f ca="1">IF(AND($N5&gt;Transfer!$J$18-1,BerechnungTab!$N5&lt;Transfer!$K$18+1,Transfer!$M$18=3,Transfer!$N$18="nv"),1,0)</f>
        <v>0</v>
      </c>
      <c r="AY5" s="35">
        <f ca="1">IF(AND($N5&gt;Transfer!$J$19-1,BerechnungTab!$N5&lt;Transfer!$K$19+1,Transfer!$M$19=1,Transfer!$N$19="vs"),1,0)</f>
        <v>0</v>
      </c>
      <c r="AZ5" s="90">
        <f ca="1">IF(AND($N5&gt;Transfer!$J$19-1,BerechnungTab!$N5&lt;Transfer!$K$19+1,Transfer!$M$19=1,Transfer!$N$19="nv"),1,0)</f>
        <v>0</v>
      </c>
      <c r="BA5" s="90">
        <f ca="1">IF(AND($N5&gt;Transfer!$J$19-1,BerechnungTab!$N5&lt;Transfer!$K$19+1,Transfer!$M$19=2,Transfer!$N$19="vs"),1,0)</f>
        <v>0</v>
      </c>
      <c r="BB5" s="90">
        <f ca="1">IF(AND($N5&gt;Transfer!$J$19-1,BerechnungTab!$N5&lt;Transfer!$K$19+1,Transfer!$M$19=2,Transfer!$N$19="nv"),1,0)</f>
        <v>0</v>
      </c>
      <c r="BC5" s="90">
        <f ca="1">IF(AND($N5&gt;Transfer!$J$19-1,BerechnungTab!$N5&lt;Transfer!$K$19+1,Transfer!$M$19=3,Transfer!$N$19="vs"),1,0)</f>
        <v>0</v>
      </c>
      <c r="BD5" s="91">
        <f ca="1">IF(AND($N5&gt;Transfer!$J$19-1,BerechnungTab!$N5&lt;Transfer!$K$19+1,Transfer!$M$19=3,Transfer!$N$19="nv"),1,0)</f>
        <v>0</v>
      </c>
      <c r="BE5" s="35">
        <f ca="1">IF(AND($N5&gt;Transfer!$J$20-1,BerechnungTab!$N5&lt;Transfer!$K$20+1,Transfer!$M$20=1,Transfer!$N$20="vs"),1,0)</f>
        <v>0</v>
      </c>
      <c r="BF5" s="90">
        <f ca="1">IF(AND($N5&gt;Transfer!$J$20-1,BerechnungTab!$N5&lt;Transfer!$K$20+1,Transfer!$M$20=1,Transfer!$N$20="nv"),1,0)</f>
        <v>0</v>
      </c>
      <c r="BG5" s="90">
        <f ca="1">IF(AND($N5&gt;Transfer!$J$20-1,BerechnungTab!$N5&lt;Transfer!$K$20+1,Transfer!$M$20=2,Transfer!$N$20="vs"),1,0)</f>
        <v>0</v>
      </c>
      <c r="BH5" s="90">
        <f ca="1">IF(AND($N5&gt;Transfer!$J$20-1,BerechnungTab!$N5&lt;Transfer!$K$20+1,Transfer!$M$20=2,Transfer!$N$20="nv"),1,0)</f>
        <v>0</v>
      </c>
      <c r="BI5" s="90">
        <f ca="1">IF(AND($N5&gt;Transfer!$J$20-1,BerechnungTab!$N5&lt;Transfer!$K$20+1,Transfer!$M$20=3,Transfer!$N$20="vs"),1,0)</f>
        <v>0</v>
      </c>
      <c r="BJ5" s="91">
        <f ca="1">IF(AND($N5&gt;Transfer!$J$20-1,BerechnungTab!$N5&lt;Transfer!$K$20+1,Transfer!$M$20=3,Transfer!$N$20="nv"),1,0)</f>
        <v>0</v>
      </c>
      <c r="BK5" s="35">
        <f ca="1">IF(AND($N5&gt;Transfer!$J$21-1,BerechnungTab!$N5&lt;Transfer!$K$21+1,Transfer!$M$21=1,Transfer!$N$21="vs"),1,0)</f>
        <v>0</v>
      </c>
      <c r="BL5" s="90">
        <f ca="1">IF(AND($N5&gt;Transfer!$J$21-1,BerechnungTab!$N5&lt;Transfer!$K$21+1,Transfer!$M$21=1,Transfer!$N$21="nv"),1,0)</f>
        <v>0</v>
      </c>
      <c r="BM5" s="90">
        <f ca="1">IF(AND($N5&gt;Transfer!$J$21-1,BerechnungTab!$N5&lt;Transfer!$K$21+1,Transfer!$M$21=2,Transfer!$N$21="vs"),1,0)</f>
        <v>0</v>
      </c>
      <c r="BN5" s="90">
        <f ca="1">IF(AND($N5&gt;Transfer!$J$21-1,BerechnungTab!$N5&lt;Transfer!$K$21+1,Transfer!$M$21=2,Transfer!$N$21="nv"),1,0)</f>
        <v>0</v>
      </c>
      <c r="BO5" s="90">
        <f ca="1">IF(AND($N5&gt;Transfer!$J$21-1,BerechnungTab!$N5&lt;Transfer!$K$21+1,Transfer!$M$21=3,Transfer!$N$21="vs"),1,0)</f>
        <v>0</v>
      </c>
      <c r="BP5" s="91">
        <f ca="1">IF(AND($N5&gt;Transfer!$J$21-1,BerechnungTab!$N5&lt;Transfer!$K$21+1,Transfer!$M$21=3,Transfer!$N$21="nv"),1,0)</f>
        <v>0</v>
      </c>
      <c r="BQ5" s="35">
        <f ca="1">IF(AND($N5&gt;Transfer!$J$22-1,BerechnungTab!$N5&lt;Transfer!$K$22+1,Transfer!$M$22=1,Transfer!$N$22="vs"),1,0)</f>
        <v>0</v>
      </c>
      <c r="BR5" s="90">
        <f ca="1">IF(AND($N5&gt;Transfer!$J$22-1,BerechnungTab!$N5&lt;Transfer!$K$22+1,Transfer!$M$22=1,Transfer!$N$22="nv"),1,0)</f>
        <v>0</v>
      </c>
      <c r="BS5" s="90">
        <f ca="1">IF(AND($N5&gt;Transfer!$J$22-1,BerechnungTab!$N5&lt;Transfer!$K$22+1,Transfer!$M$22=2,Transfer!$N$22="vs"),1,0)</f>
        <v>0</v>
      </c>
      <c r="BT5" s="90">
        <f ca="1">IF(AND($N5&gt;Transfer!$J$22-1,BerechnungTab!$N5&lt;Transfer!$K$22+1,Transfer!$M$22=2,Transfer!$N$22="nv"),1,0)</f>
        <v>0</v>
      </c>
      <c r="BU5" s="90">
        <f ca="1">IF(AND($N5&gt;Transfer!$J$22-1,BerechnungTab!$N5&lt;Transfer!$K$22+1,Transfer!$M$22=3,Transfer!$N$22="vs"),1,0)</f>
        <v>0</v>
      </c>
      <c r="BV5" s="91">
        <f ca="1">IF(AND($N5&gt;Transfer!$J$22-1,BerechnungTab!$N5&lt;Transfer!$K$22+1,Transfer!$M$22=3,Transfer!$N$22="nv"),1,0)</f>
        <v>0</v>
      </c>
    </row>
    <row r="6" spans="1:74">
      <c r="A6" t="s">
        <v>83</v>
      </c>
      <c r="H6" s="16">
        <f t="shared" ca="1" si="0"/>
        <v>0</v>
      </c>
      <c r="I6" s="16">
        <f t="shared" ca="1" si="1"/>
        <v>0</v>
      </c>
      <c r="J6" s="16">
        <f t="shared" ca="1" si="2"/>
        <v>0</v>
      </c>
      <c r="K6" s="16">
        <f t="shared" ca="1" si="3"/>
        <v>0</v>
      </c>
      <c r="L6" s="16">
        <f t="shared" ca="1" si="4"/>
        <v>0</v>
      </c>
      <c r="M6" s="16">
        <f t="shared" ca="1" si="5"/>
        <v>0</v>
      </c>
      <c r="N6" s="16">
        <f t="shared" ca="1" si="6"/>
        <v>1979</v>
      </c>
      <c r="O6" s="35">
        <f ca="1">IF(AND($N6&gt;Transfer!$J$13-1,BerechnungTab!$N6&lt;Transfer!$K$13+1,Transfer!$M$13=1,Transfer!$N$13="vs"),1,0)</f>
        <v>0</v>
      </c>
      <c r="P6" s="90">
        <f ca="1">IF(AND($N6&gt;Transfer!$J$13-1,BerechnungTab!$N6&lt;Transfer!$K$13+1,Transfer!$M$13=1,Transfer!$N$13="nv"),1,0)</f>
        <v>0</v>
      </c>
      <c r="Q6" s="90">
        <f ca="1">IF(AND($N6&gt;Transfer!$J$13-1,BerechnungTab!$N6&lt;Transfer!$K$13+1,Transfer!$M$13=2,Transfer!$N$13="vs"),1,0)</f>
        <v>0</v>
      </c>
      <c r="R6" s="90">
        <f ca="1">IF(AND($N6&gt;Transfer!$J$13-1,BerechnungTab!$N6&lt;Transfer!$K$13+1,Transfer!$M$13=2,Transfer!$N$13="nv"),1,0)</f>
        <v>0</v>
      </c>
      <c r="S6" s="90">
        <f ca="1">IF(AND($N6&gt;Transfer!$J$13-1,BerechnungTab!$N6&lt;Transfer!$K$13+1,Transfer!$M$13=3,Transfer!$N$13="vs"),1,0)</f>
        <v>0</v>
      </c>
      <c r="T6" s="91">
        <f ca="1">IF(AND($N6&gt;Transfer!$J$13-1,BerechnungTab!$N6&lt;Transfer!$K$13+1,Transfer!$M$13=3,Transfer!$N$13="nv"),1,0)</f>
        <v>0</v>
      </c>
      <c r="U6" s="35">
        <f ca="1">IF(AND($N6&gt;Transfer!$J$14-1,BerechnungTab!$N6&lt;Transfer!$K$14+1,Transfer!$M$14=1,Transfer!$N$14="vs"),1,0)</f>
        <v>0</v>
      </c>
      <c r="V6" s="90">
        <f ca="1">IF(AND($N6&gt;Transfer!$J$14-1,BerechnungTab!$N6&lt;Transfer!$K$14+1,Transfer!$M$14=1,Transfer!$N$14="nv"),1,0)</f>
        <v>0</v>
      </c>
      <c r="W6" s="90">
        <f ca="1">IF(AND($N6&gt;Transfer!$J$14-1,BerechnungTab!$N6&lt;Transfer!$K$14+1,Transfer!$M$14=2,Transfer!$N$14="vs"),1,0)</f>
        <v>0</v>
      </c>
      <c r="X6" s="90">
        <f ca="1">IF(AND($N6&gt;Transfer!$J$14-1,BerechnungTab!$N6&lt;Transfer!$K$14+1,Transfer!$M$14=2,Transfer!$N$14="nv"),1,0)</f>
        <v>0</v>
      </c>
      <c r="Y6" s="90">
        <f ca="1">IF(AND($N6&gt;Transfer!$J$14-1,BerechnungTab!$N6&lt;Transfer!$K$14+1,Transfer!$M$14=3,Transfer!$N$14="vs"),1,0)</f>
        <v>0</v>
      </c>
      <c r="Z6" s="91">
        <f ca="1">IF(AND($N6&gt;Transfer!$J$14-1,BerechnungTab!$N6&lt;Transfer!$K$14+1,Transfer!$M$14=3,Transfer!$N$14="nv"),1,0)</f>
        <v>0</v>
      </c>
      <c r="AA6" s="35">
        <f ca="1">IF(AND($N6&gt;Transfer!$J$15-1,BerechnungTab!$N6&lt;Transfer!$K$15+1,Transfer!$M$15=1,Transfer!$N$15="vs"),1,0)</f>
        <v>0</v>
      </c>
      <c r="AB6" s="90">
        <f ca="1">IF(AND($N6&gt;Transfer!$J$15-1,BerechnungTab!$N6&lt;Transfer!$K$15+1,Transfer!$M$15=1,Transfer!$N$15="nv"),1,0)</f>
        <v>0</v>
      </c>
      <c r="AC6" s="90">
        <f ca="1">IF(AND($N6&gt;Transfer!$J$15-1,BerechnungTab!$N6&lt;Transfer!$K$15+1,Transfer!$M$15=2,Transfer!$N$15="vs"),1,0)</f>
        <v>0</v>
      </c>
      <c r="AD6" s="90">
        <f ca="1">IF(AND($N6&gt;Transfer!$J$15-1,BerechnungTab!$N6&lt;Transfer!$K$15+1,Transfer!$M$15=2,Transfer!$N$15="nv"),1,0)</f>
        <v>0</v>
      </c>
      <c r="AE6" s="90">
        <f ca="1">IF(AND($N6&gt;Transfer!$J$15-1,BerechnungTab!$N6&lt;Transfer!$K$15+1,Transfer!$M$15=3,Transfer!$N$15="vs"),1,0)</f>
        <v>0</v>
      </c>
      <c r="AF6" s="91">
        <f ca="1">IF(AND($N6&gt;Transfer!$J$15-1,BerechnungTab!$N6&lt;Transfer!$K$15+1,Transfer!$M$15=3,Transfer!$N$15="nv"),1,0)</f>
        <v>0</v>
      </c>
      <c r="AG6" s="35">
        <f ca="1">IF(AND($N6&gt;Transfer!$J$16-1,BerechnungTab!$N6&lt;Transfer!$K$16+1,Transfer!$M$16=1,Transfer!$N$16="vs"),1,0)</f>
        <v>0</v>
      </c>
      <c r="AH6" s="90">
        <f ca="1">IF(AND($N6&gt;Transfer!$J$16-1,BerechnungTab!$N6&lt;Transfer!$K$16+1,Transfer!$M$16=1,Transfer!$N$16="nv"),1,0)</f>
        <v>0</v>
      </c>
      <c r="AI6" s="90">
        <f ca="1">IF(AND($N6&gt;Transfer!$J$16-1,BerechnungTab!$N6&lt;Transfer!$K$16+1,Transfer!$M$16=2,Transfer!$N$16="vs"),1,0)</f>
        <v>0</v>
      </c>
      <c r="AJ6" s="90">
        <f ca="1">IF(AND($N6&gt;Transfer!$J$16-1,BerechnungTab!$N6&lt;Transfer!$K$16+1,Transfer!$M$16=2,Transfer!$N$16="nv"),1,0)</f>
        <v>0</v>
      </c>
      <c r="AK6" s="90">
        <f ca="1">IF(AND($N6&gt;Transfer!$J$16-1,BerechnungTab!$N6&lt;Transfer!$K$16+1,Transfer!$M$16=3,Transfer!$N$16="vs"),1,0)</f>
        <v>0</v>
      </c>
      <c r="AL6" s="91">
        <f ca="1">IF(AND($N6&gt;Transfer!$J$16-1,BerechnungTab!$N6&lt;Transfer!$K$16+1,Transfer!$M$16=3,Transfer!$N$16="nv"),1,0)</f>
        <v>0</v>
      </c>
      <c r="AM6" s="35">
        <f ca="1">IF(AND($N6&gt;Transfer!$J$17-1,BerechnungTab!$N6&lt;Transfer!$K$17+1,Transfer!$M$17=1,Transfer!$N$17="vs"),1,0)</f>
        <v>0</v>
      </c>
      <c r="AN6" s="90">
        <f ca="1">IF(AND($N6&gt;Transfer!$J$17-1,BerechnungTab!$N6&lt;Transfer!$K$17+1,Transfer!$M$17=1,Transfer!$N$17="nv"),1,0)</f>
        <v>0</v>
      </c>
      <c r="AO6" s="90">
        <f ca="1">IF(AND($N6&gt;Transfer!$J$17-1,BerechnungTab!$N6&lt;Transfer!$K$17+1,Transfer!$M$17=2,Transfer!$N$17="vs"),1,0)</f>
        <v>0</v>
      </c>
      <c r="AP6" s="90">
        <f ca="1">IF(AND($N6&gt;Transfer!$J$17-1,BerechnungTab!$N6&lt;Transfer!$K$17+1,Transfer!$M$17=2,Transfer!$N$17="nv"),1,0)</f>
        <v>0</v>
      </c>
      <c r="AQ6" s="90">
        <f ca="1">IF(AND($N6&gt;Transfer!$J$17-1,BerechnungTab!$N6&lt;Transfer!$K$17+1,Transfer!$M$17=3,Transfer!$N$17="vs"),1,0)</f>
        <v>0</v>
      </c>
      <c r="AR6" s="91">
        <f ca="1">IF(AND($N6&gt;Transfer!$J$17-1,BerechnungTab!$N6&lt;Transfer!$K$17+1,Transfer!$M$17=3,Transfer!$N$17="nv"),1,0)</f>
        <v>0</v>
      </c>
      <c r="AS6" s="35">
        <f ca="1">IF(AND($N6&gt;Transfer!$J$18-1,BerechnungTab!$N6&lt;Transfer!$K$18+1,Transfer!$M$18=1,Transfer!$N$18="vs"),1,0)</f>
        <v>0</v>
      </c>
      <c r="AT6" s="90">
        <f ca="1">IF(AND($N6&gt;Transfer!$J$18-1,BerechnungTab!$N6&lt;Transfer!$K$18+1,Transfer!$M$18=1,Transfer!$N$18="nv"),1,0)</f>
        <v>0</v>
      </c>
      <c r="AU6" s="90">
        <f ca="1">IF(AND($N6&gt;Transfer!$J$18-1,BerechnungTab!$N6&lt;Transfer!$K$18+1,Transfer!$M$18=2,Transfer!$N$18="vs"),1,0)</f>
        <v>0</v>
      </c>
      <c r="AV6" s="90">
        <f ca="1">IF(AND($N6&gt;Transfer!$J$18-1,BerechnungTab!$N6&lt;Transfer!$K$18+1,Transfer!$M$18=2,Transfer!$N$18="nv"),1,0)</f>
        <v>0</v>
      </c>
      <c r="AW6" s="90">
        <f ca="1">IF(AND($N6&gt;Transfer!$J$18-1,BerechnungTab!$N6&lt;Transfer!$K$18+1,Transfer!$M$18=3,Transfer!$N$18="vs"),1,0)</f>
        <v>0</v>
      </c>
      <c r="AX6" s="91">
        <f ca="1">IF(AND($N6&gt;Transfer!$J$18-1,BerechnungTab!$N6&lt;Transfer!$K$18+1,Transfer!$M$18=3,Transfer!$N$18="nv"),1,0)</f>
        <v>0</v>
      </c>
      <c r="AY6" s="35">
        <f ca="1">IF(AND($N6&gt;Transfer!$J$19-1,BerechnungTab!$N6&lt;Transfer!$K$19+1,Transfer!$M$19=1,Transfer!$N$19="vs"),1,0)</f>
        <v>0</v>
      </c>
      <c r="AZ6" s="90">
        <f ca="1">IF(AND($N6&gt;Transfer!$J$19-1,BerechnungTab!$N6&lt;Transfer!$K$19+1,Transfer!$M$19=1,Transfer!$N$19="nv"),1,0)</f>
        <v>0</v>
      </c>
      <c r="BA6" s="90">
        <f ca="1">IF(AND($N6&gt;Transfer!$J$19-1,BerechnungTab!$N6&lt;Transfer!$K$19+1,Transfer!$M$19=2,Transfer!$N$19="vs"),1,0)</f>
        <v>0</v>
      </c>
      <c r="BB6" s="90">
        <f ca="1">IF(AND($N6&gt;Transfer!$J$19-1,BerechnungTab!$N6&lt;Transfer!$K$19+1,Transfer!$M$19=2,Transfer!$N$19="nv"),1,0)</f>
        <v>0</v>
      </c>
      <c r="BC6" s="90">
        <f ca="1">IF(AND($N6&gt;Transfer!$J$19-1,BerechnungTab!$N6&lt;Transfer!$K$19+1,Transfer!$M$19=3,Transfer!$N$19="vs"),1,0)</f>
        <v>0</v>
      </c>
      <c r="BD6" s="91">
        <f ca="1">IF(AND($N6&gt;Transfer!$J$19-1,BerechnungTab!$N6&lt;Transfer!$K$19+1,Transfer!$M$19=3,Transfer!$N$19="nv"),1,0)</f>
        <v>0</v>
      </c>
      <c r="BE6" s="35">
        <f ca="1">IF(AND($N6&gt;Transfer!$J$20-1,BerechnungTab!$N6&lt;Transfer!$K$20+1,Transfer!$M$20=1,Transfer!$N$20="vs"),1,0)</f>
        <v>0</v>
      </c>
      <c r="BF6" s="90">
        <f ca="1">IF(AND($N6&gt;Transfer!$J$20-1,BerechnungTab!$N6&lt;Transfer!$K$20+1,Transfer!$M$20=1,Transfer!$N$20="nv"),1,0)</f>
        <v>0</v>
      </c>
      <c r="BG6" s="90">
        <f ca="1">IF(AND($N6&gt;Transfer!$J$20-1,BerechnungTab!$N6&lt;Transfer!$K$20+1,Transfer!$M$20=2,Transfer!$N$20="vs"),1,0)</f>
        <v>0</v>
      </c>
      <c r="BH6" s="90">
        <f ca="1">IF(AND($N6&gt;Transfer!$J$20-1,BerechnungTab!$N6&lt;Transfer!$K$20+1,Transfer!$M$20=2,Transfer!$N$20="nv"),1,0)</f>
        <v>0</v>
      </c>
      <c r="BI6" s="90">
        <f ca="1">IF(AND($N6&gt;Transfer!$J$20-1,BerechnungTab!$N6&lt;Transfer!$K$20+1,Transfer!$M$20=3,Transfer!$N$20="vs"),1,0)</f>
        <v>0</v>
      </c>
      <c r="BJ6" s="91">
        <f ca="1">IF(AND($N6&gt;Transfer!$J$20-1,BerechnungTab!$N6&lt;Transfer!$K$20+1,Transfer!$M$20=3,Transfer!$N$20="nv"),1,0)</f>
        <v>0</v>
      </c>
      <c r="BK6" s="35">
        <f ca="1">IF(AND($N6&gt;Transfer!$J$21-1,BerechnungTab!$N6&lt;Transfer!$K$21+1,Transfer!$M$21=1,Transfer!$N$21="vs"),1,0)</f>
        <v>0</v>
      </c>
      <c r="BL6" s="90">
        <f ca="1">IF(AND($N6&gt;Transfer!$J$21-1,BerechnungTab!$N6&lt;Transfer!$K$21+1,Transfer!$M$21=1,Transfer!$N$21="nv"),1,0)</f>
        <v>0</v>
      </c>
      <c r="BM6" s="90">
        <f ca="1">IF(AND($N6&gt;Transfer!$J$21-1,BerechnungTab!$N6&lt;Transfer!$K$21+1,Transfer!$M$21=2,Transfer!$N$21="vs"),1,0)</f>
        <v>0</v>
      </c>
      <c r="BN6" s="90">
        <f ca="1">IF(AND($N6&gt;Transfer!$J$21-1,BerechnungTab!$N6&lt;Transfer!$K$21+1,Transfer!$M$21=2,Transfer!$N$21="nv"),1,0)</f>
        <v>0</v>
      </c>
      <c r="BO6" s="90">
        <f ca="1">IF(AND($N6&gt;Transfer!$J$21-1,BerechnungTab!$N6&lt;Transfer!$K$21+1,Transfer!$M$21=3,Transfer!$N$21="vs"),1,0)</f>
        <v>0</v>
      </c>
      <c r="BP6" s="91">
        <f ca="1">IF(AND($N6&gt;Transfer!$J$21-1,BerechnungTab!$N6&lt;Transfer!$K$21+1,Transfer!$M$21=3,Transfer!$N$21="nv"),1,0)</f>
        <v>0</v>
      </c>
      <c r="BQ6" s="35">
        <f ca="1">IF(AND($N6&gt;Transfer!$J$22-1,BerechnungTab!$N6&lt;Transfer!$K$22+1,Transfer!$M$22=1,Transfer!$N$22="vs"),1,0)</f>
        <v>0</v>
      </c>
      <c r="BR6" s="90">
        <f ca="1">IF(AND($N6&gt;Transfer!$J$22-1,BerechnungTab!$N6&lt;Transfer!$K$22+1,Transfer!$M$22=1,Transfer!$N$22="nv"),1,0)</f>
        <v>0</v>
      </c>
      <c r="BS6" s="90">
        <f ca="1">IF(AND($N6&gt;Transfer!$J$22-1,BerechnungTab!$N6&lt;Transfer!$K$22+1,Transfer!$M$22=2,Transfer!$N$22="vs"),1,0)</f>
        <v>0</v>
      </c>
      <c r="BT6" s="90">
        <f ca="1">IF(AND($N6&gt;Transfer!$J$22-1,BerechnungTab!$N6&lt;Transfer!$K$22+1,Transfer!$M$22=2,Transfer!$N$22="nv"),1,0)</f>
        <v>0</v>
      </c>
      <c r="BU6" s="90">
        <f ca="1">IF(AND($N6&gt;Transfer!$J$22-1,BerechnungTab!$N6&lt;Transfer!$K$22+1,Transfer!$M$22=3,Transfer!$N$22="vs"),1,0)</f>
        <v>0</v>
      </c>
      <c r="BV6" s="91">
        <f ca="1">IF(AND($N6&gt;Transfer!$J$22-1,BerechnungTab!$N6&lt;Transfer!$K$22+1,Transfer!$M$22=3,Transfer!$N$22="nv"),1,0)</f>
        <v>0</v>
      </c>
    </row>
    <row r="7" spans="1:74">
      <c r="H7" s="16">
        <f t="shared" ca="1" si="0"/>
        <v>0</v>
      </c>
      <c r="I7" s="16">
        <f t="shared" ca="1" si="1"/>
        <v>0</v>
      </c>
      <c r="J7" s="16">
        <f t="shared" ca="1" si="2"/>
        <v>0</v>
      </c>
      <c r="K7" s="16">
        <f t="shared" ca="1" si="3"/>
        <v>0</v>
      </c>
      <c r="L7" s="16">
        <f t="shared" ca="1" si="4"/>
        <v>0</v>
      </c>
      <c r="M7" s="16">
        <f t="shared" ca="1" si="5"/>
        <v>0</v>
      </c>
      <c r="N7" s="16">
        <f t="shared" ca="1" si="6"/>
        <v>1980</v>
      </c>
      <c r="O7" s="35">
        <f ca="1">IF(AND($N7&gt;Transfer!$J$13-1,BerechnungTab!$N7&lt;Transfer!$K$13+1,Transfer!$M$13=1,Transfer!$N$13="vs"),1,0)</f>
        <v>0</v>
      </c>
      <c r="P7" s="90">
        <f ca="1">IF(AND($N7&gt;Transfer!$J$13-1,BerechnungTab!$N7&lt;Transfer!$K$13+1,Transfer!$M$13=1,Transfer!$N$13="nv"),1,0)</f>
        <v>0</v>
      </c>
      <c r="Q7" s="90">
        <f ca="1">IF(AND($N7&gt;Transfer!$J$13-1,BerechnungTab!$N7&lt;Transfer!$K$13+1,Transfer!$M$13=2,Transfer!$N$13="vs"),1,0)</f>
        <v>0</v>
      </c>
      <c r="R7" s="90">
        <f ca="1">IF(AND($N7&gt;Transfer!$J$13-1,BerechnungTab!$N7&lt;Transfer!$K$13+1,Transfer!$M$13=2,Transfer!$N$13="nv"),1,0)</f>
        <v>0</v>
      </c>
      <c r="S7" s="90">
        <f ca="1">IF(AND($N7&gt;Transfer!$J$13-1,BerechnungTab!$N7&lt;Transfer!$K$13+1,Transfer!$M$13=3,Transfer!$N$13="vs"),1,0)</f>
        <v>0</v>
      </c>
      <c r="T7" s="91">
        <f ca="1">IF(AND($N7&gt;Transfer!$J$13-1,BerechnungTab!$N7&lt;Transfer!$K$13+1,Transfer!$M$13=3,Transfer!$N$13="nv"),1,0)</f>
        <v>0</v>
      </c>
      <c r="U7" s="35">
        <f ca="1">IF(AND($N7&gt;Transfer!$J$14-1,BerechnungTab!$N7&lt;Transfer!$K$14+1,Transfer!$M$14=1,Transfer!$N$14="vs"),1,0)</f>
        <v>0</v>
      </c>
      <c r="V7" s="90">
        <f ca="1">IF(AND($N7&gt;Transfer!$J$14-1,BerechnungTab!$N7&lt;Transfer!$K$14+1,Transfer!$M$14=1,Transfer!$N$14="nv"),1,0)</f>
        <v>0</v>
      </c>
      <c r="W7" s="90">
        <f ca="1">IF(AND($N7&gt;Transfer!$J$14-1,BerechnungTab!$N7&lt;Transfer!$K$14+1,Transfer!$M$14=2,Transfer!$N$14="vs"),1,0)</f>
        <v>0</v>
      </c>
      <c r="X7" s="90">
        <f ca="1">IF(AND($N7&gt;Transfer!$J$14-1,BerechnungTab!$N7&lt;Transfer!$K$14+1,Transfer!$M$14=2,Transfer!$N$14="nv"),1,0)</f>
        <v>0</v>
      </c>
      <c r="Y7" s="90">
        <f ca="1">IF(AND($N7&gt;Transfer!$J$14-1,BerechnungTab!$N7&lt;Transfer!$K$14+1,Transfer!$M$14=3,Transfer!$N$14="vs"),1,0)</f>
        <v>0</v>
      </c>
      <c r="Z7" s="91">
        <f ca="1">IF(AND($N7&gt;Transfer!$J$14-1,BerechnungTab!$N7&lt;Transfer!$K$14+1,Transfer!$M$14=3,Transfer!$N$14="nv"),1,0)</f>
        <v>0</v>
      </c>
      <c r="AA7" s="35">
        <f ca="1">IF(AND($N7&gt;Transfer!$J$15-1,BerechnungTab!$N7&lt;Transfer!$K$15+1,Transfer!$M$15=1,Transfer!$N$15="vs"),1,0)</f>
        <v>0</v>
      </c>
      <c r="AB7" s="90">
        <f ca="1">IF(AND($N7&gt;Transfer!$J$15-1,BerechnungTab!$N7&lt;Transfer!$K$15+1,Transfer!$M$15=1,Transfer!$N$15="nv"),1,0)</f>
        <v>0</v>
      </c>
      <c r="AC7" s="90">
        <f ca="1">IF(AND($N7&gt;Transfer!$J$15-1,BerechnungTab!$N7&lt;Transfer!$K$15+1,Transfer!$M$15=2,Transfer!$N$15="vs"),1,0)</f>
        <v>0</v>
      </c>
      <c r="AD7" s="90">
        <f ca="1">IF(AND($N7&gt;Transfer!$J$15-1,BerechnungTab!$N7&lt;Transfer!$K$15+1,Transfer!$M$15=2,Transfer!$N$15="nv"),1,0)</f>
        <v>0</v>
      </c>
      <c r="AE7" s="90">
        <f ca="1">IF(AND($N7&gt;Transfer!$J$15-1,BerechnungTab!$N7&lt;Transfer!$K$15+1,Transfer!$M$15=3,Transfer!$N$15="vs"),1,0)</f>
        <v>0</v>
      </c>
      <c r="AF7" s="91">
        <f ca="1">IF(AND($N7&gt;Transfer!$J$15-1,BerechnungTab!$N7&lt;Transfer!$K$15+1,Transfer!$M$15=3,Transfer!$N$15="nv"),1,0)</f>
        <v>0</v>
      </c>
      <c r="AG7" s="35">
        <f ca="1">IF(AND($N7&gt;Transfer!$J$16-1,BerechnungTab!$N7&lt;Transfer!$K$16+1,Transfer!$M$16=1,Transfer!$N$16="vs"),1,0)</f>
        <v>0</v>
      </c>
      <c r="AH7" s="90">
        <f ca="1">IF(AND($N7&gt;Transfer!$J$16-1,BerechnungTab!$N7&lt;Transfer!$K$16+1,Transfer!$M$16=1,Transfer!$N$16="nv"),1,0)</f>
        <v>0</v>
      </c>
      <c r="AI7" s="90">
        <f ca="1">IF(AND($N7&gt;Transfer!$J$16-1,BerechnungTab!$N7&lt;Transfer!$K$16+1,Transfer!$M$16=2,Transfer!$N$16="vs"),1,0)</f>
        <v>0</v>
      </c>
      <c r="AJ7" s="90">
        <f ca="1">IF(AND($N7&gt;Transfer!$J$16-1,BerechnungTab!$N7&lt;Transfer!$K$16+1,Transfer!$M$16=2,Transfer!$N$16="nv"),1,0)</f>
        <v>0</v>
      </c>
      <c r="AK7" s="90">
        <f ca="1">IF(AND($N7&gt;Transfer!$J$16-1,BerechnungTab!$N7&lt;Transfer!$K$16+1,Transfer!$M$16=3,Transfer!$N$16="vs"),1,0)</f>
        <v>0</v>
      </c>
      <c r="AL7" s="91">
        <f ca="1">IF(AND($N7&gt;Transfer!$J$16-1,BerechnungTab!$N7&lt;Transfer!$K$16+1,Transfer!$M$16=3,Transfer!$N$16="nv"),1,0)</f>
        <v>0</v>
      </c>
      <c r="AM7" s="35">
        <f ca="1">IF(AND($N7&gt;Transfer!$J$17-1,BerechnungTab!$N7&lt;Transfer!$K$17+1,Transfer!$M$17=1,Transfer!$N$17="vs"),1,0)</f>
        <v>0</v>
      </c>
      <c r="AN7" s="90">
        <f ca="1">IF(AND($N7&gt;Transfer!$J$17-1,BerechnungTab!$N7&lt;Transfer!$K$17+1,Transfer!$M$17=1,Transfer!$N$17="nv"),1,0)</f>
        <v>0</v>
      </c>
      <c r="AO7" s="90">
        <f ca="1">IF(AND($N7&gt;Transfer!$J$17-1,BerechnungTab!$N7&lt;Transfer!$K$17+1,Transfer!$M$17=2,Transfer!$N$17="vs"),1,0)</f>
        <v>0</v>
      </c>
      <c r="AP7" s="90">
        <f ca="1">IF(AND($N7&gt;Transfer!$J$17-1,BerechnungTab!$N7&lt;Transfer!$K$17+1,Transfer!$M$17=2,Transfer!$N$17="nv"),1,0)</f>
        <v>0</v>
      </c>
      <c r="AQ7" s="90">
        <f ca="1">IF(AND($N7&gt;Transfer!$J$17-1,BerechnungTab!$N7&lt;Transfer!$K$17+1,Transfer!$M$17=3,Transfer!$N$17="vs"),1,0)</f>
        <v>0</v>
      </c>
      <c r="AR7" s="91">
        <f ca="1">IF(AND($N7&gt;Transfer!$J$17-1,BerechnungTab!$N7&lt;Transfer!$K$17+1,Transfer!$M$17=3,Transfer!$N$17="nv"),1,0)</f>
        <v>0</v>
      </c>
      <c r="AS7" s="35">
        <f ca="1">IF(AND($N7&gt;Transfer!$J$18-1,BerechnungTab!$N7&lt;Transfer!$K$18+1,Transfer!$M$18=1,Transfer!$N$18="vs"),1,0)</f>
        <v>0</v>
      </c>
      <c r="AT7" s="90">
        <f ca="1">IF(AND($N7&gt;Transfer!$J$18-1,BerechnungTab!$N7&lt;Transfer!$K$18+1,Transfer!$M$18=1,Transfer!$N$18="nv"),1,0)</f>
        <v>0</v>
      </c>
      <c r="AU7" s="90">
        <f ca="1">IF(AND($N7&gt;Transfer!$J$18-1,BerechnungTab!$N7&lt;Transfer!$K$18+1,Transfer!$M$18=2,Transfer!$N$18="vs"),1,0)</f>
        <v>0</v>
      </c>
      <c r="AV7" s="90">
        <f ca="1">IF(AND($N7&gt;Transfer!$J$18-1,BerechnungTab!$N7&lt;Transfer!$K$18+1,Transfer!$M$18=2,Transfer!$N$18="nv"),1,0)</f>
        <v>0</v>
      </c>
      <c r="AW7" s="90">
        <f ca="1">IF(AND($N7&gt;Transfer!$J$18-1,BerechnungTab!$N7&lt;Transfer!$K$18+1,Transfer!$M$18=3,Transfer!$N$18="vs"),1,0)</f>
        <v>0</v>
      </c>
      <c r="AX7" s="91">
        <f ca="1">IF(AND($N7&gt;Transfer!$J$18-1,BerechnungTab!$N7&lt;Transfer!$K$18+1,Transfer!$M$18=3,Transfer!$N$18="nv"),1,0)</f>
        <v>0</v>
      </c>
      <c r="AY7" s="35">
        <f ca="1">IF(AND($N7&gt;Transfer!$J$19-1,BerechnungTab!$N7&lt;Transfer!$K$19+1,Transfer!$M$19=1,Transfer!$N$19="vs"),1,0)</f>
        <v>0</v>
      </c>
      <c r="AZ7" s="90">
        <f ca="1">IF(AND($N7&gt;Transfer!$J$19-1,BerechnungTab!$N7&lt;Transfer!$K$19+1,Transfer!$M$19=1,Transfer!$N$19="nv"),1,0)</f>
        <v>0</v>
      </c>
      <c r="BA7" s="90">
        <f ca="1">IF(AND($N7&gt;Transfer!$J$19-1,BerechnungTab!$N7&lt;Transfer!$K$19+1,Transfer!$M$19=2,Transfer!$N$19="vs"),1,0)</f>
        <v>0</v>
      </c>
      <c r="BB7" s="90">
        <f ca="1">IF(AND($N7&gt;Transfer!$J$19-1,BerechnungTab!$N7&lt;Transfer!$K$19+1,Transfer!$M$19=2,Transfer!$N$19="nv"),1,0)</f>
        <v>0</v>
      </c>
      <c r="BC7" s="90">
        <f ca="1">IF(AND($N7&gt;Transfer!$J$19-1,BerechnungTab!$N7&lt;Transfer!$K$19+1,Transfer!$M$19=3,Transfer!$N$19="vs"),1,0)</f>
        <v>0</v>
      </c>
      <c r="BD7" s="91">
        <f ca="1">IF(AND($N7&gt;Transfer!$J$19-1,BerechnungTab!$N7&lt;Transfer!$K$19+1,Transfer!$M$19=3,Transfer!$N$19="nv"),1,0)</f>
        <v>0</v>
      </c>
      <c r="BE7" s="35">
        <f ca="1">IF(AND($N7&gt;Transfer!$J$20-1,BerechnungTab!$N7&lt;Transfer!$K$20+1,Transfer!$M$20=1,Transfer!$N$20="vs"),1,0)</f>
        <v>0</v>
      </c>
      <c r="BF7" s="90">
        <f ca="1">IF(AND($N7&gt;Transfer!$J$20-1,BerechnungTab!$N7&lt;Transfer!$K$20+1,Transfer!$M$20=1,Transfer!$N$20="nv"),1,0)</f>
        <v>0</v>
      </c>
      <c r="BG7" s="90">
        <f ca="1">IF(AND($N7&gt;Transfer!$J$20-1,BerechnungTab!$N7&lt;Transfer!$K$20+1,Transfer!$M$20=2,Transfer!$N$20="vs"),1,0)</f>
        <v>0</v>
      </c>
      <c r="BH7" s="90">
        <f ca="1">IF(AND($N7&gt;Transfer!$J$20-1,BerechnungTab!$N7&lt;Transfer!$K$20+1,Transfer!$M$20=2,Transfer!$N$20="nv"),1,0)</f>
        <v>0</v>
      </c>
      <c r="BI7" s="90">
        <f ca="1">IF(AND($N7&gt;Transfer!$J$20-1,BerechnungTab!$N7&lt;Transfer!$K$20+1,Transfer!$M$20=3,Transfer!$N$20="vs"),1,0)</f>
        <v>0</v>
      </c>
      <c r="BJ7" s="91">
        <f ca="1">IF(AND($N7&gt;Transfer!$J$20-1,BerechnungTab!$N7&lt;Transfer!$K$20+1,Transfer!$M$20=3,Transfer!$N$20="nv"),1,0)</f>
        <v>0</v>
      </c>
      <c r="BK7" s="35">
        <f ca="1">IF(AND($N7&gt;Transfer!$J$21-1,BerechnungTab!$N7&lt;Transfer!$K$21+1,Transfer!$M$21=1,Transfer!$N$21="vs"),1,0)</f>
        <v>0</v>
      </c>
      <c r="BL7" s="90">
        <f ca="1">IF(AND($N7&gt;Transfer!$J$21-1,BerechnungTab!$N7&lt;Transfer!$K$21+1,Transfer!$M$21=1,Transfer!$N$21="nv"),1,0)</f>
        <v>0</v>
      </c>
      <c r="BM7" s="90">
        <f ca="1">IF(AND($N7&gt;Transfer!$J$21-1,BerechnungTab!$N7&lt;Transfer!$K$21+1,Transfer!$M$21=2,Transfer!$N$21="vs"),1,0)</f>
        <v>0</v>
      </c>
      <c r="BN7" s="90">
        <f ca="1">IF(AND($N7&gt;Transfer!$J$21-1,BerechnungTab!$N7&lt;Transfer!$K$21+1,Transfer!$M$21=2,Transfer!$N$21="nv"),1,0)</f>
        <v>0</v>
      </c>
      <c r="BO7" s="90">
        <f ca="1">IF(AND($N7&gt;Transfer!$J$21-1,BerechnungTab!$N7&lt;Transfer!$K$21+1,Transfer!$M$21=3,Transfer!$N$21="vs"),1,0)</f>
        <v>0</v>
      </c>
      <c r="BP7" s="91">
        <f ca="1">IF(AND($N7&gt;Transfer!$J$21-1,BerechnungTab!$N7&lt;Transfer!$K$21+1,Transfer!$M$21=3,Transfer!$N$21="nv"),1,0)</f>
        <v>0</v>
      </c>
      <c r="BQ7" s="35">
        <f ca="1">IF(AND($N7&gt;Transfer!$J$22-1,BerechnungTab!$N7&lt;Transfer!$K$22+1,Transfer!$M$22=1,Transfer!$N$22="vs"),1,0)</f>
        <v>0</v>
      </c>
      <c r="BR7" s="90">
        <f ca="1">IF(AND($N7&gt;Transfer!$J$22-1,BerechnungTab!$N7&lt;Transfer!$K$22+1,Transfer!$M$22=1,Transfer!$N$22="nv"),1,0)</f>
        <v>0</v>
      </c>
      <c r="BS7" s="90">
        <f ca="1">IF(AND($N7&gt;Transfer!$J$22-1,BerechnungTab!$N7&lt;Transfer!$K$22+1,Transfer!$M$22=2,Transfer!$N$22="vs"),1,0)</f>
        <v>0</v>
      </c>
      <c r="BT7" s="90">
        <f ca="1">IF(AND($N7&gt;Transfer!$J$22-1,BerechnungTab!$N7&lt;Transfer!$K$22+1,Transfer!$M$22=2,Transfer!$N$22="nv"),1,0)</f>
        <v>0</v>
      </c>
      <c r="BU7" s="90">
        <f ca="1">IF(AND($N7&gt;Transfer!$J$22-1,BerechnungTab!$N7&lt;Transfer!$K$22+1,Transfer!$M$22=3,Transfer!$N$22="vs"),1,0)</f>
        <v>0</v>
      </c>
      <c r="BV7" s="91">
        <f ca="1">IF(AND($N7&gt;Transfer!$J$22-1,BerechnungTab!$N7&lt;Transfer!$K$22+1,Transfer!$M$22=3,Transfer!$N$22="nv"),1,0)</f>
        <v>0</v>
      </c>
    </row>
    <row r="8" spans="1:74" ht="15">
      <c r="A8" t="s">
        <v>84</v>
      </c>
      <c r="E8" s="140">
        <f>Transfer!J5</f>
        <v>0</v>
      </c>
      <c r="F8" s="141"/>
      <c r="H8" s="16">
        <f t="shared" ca="1" si="0"/>
        <v>0</v>
      </c>
      <c r="I8" s="16">
        <f t="shared" ca="1" si="1"/>
        <v>0</v>
      </c>
      <c r="J8" s="16">
        <f t="shared" ca="1" si="2"/>
        <v>0</v>
      </c>
      <c r="K8" s="16">
        <f t="shared" ca="1" si="3"/>
        <v>0</v>
      </c>
      <c r="L8" s="16">
        <f t="shared" ca="1" si="4"/>
        <v>0</v>
      </c>
      <c r="M8" s="16">
        <f t="shared" ca="1" si="5"/>
        <v>0</v>
      </c>
      <c r="N8" s="16">
        <f t="shared" ca="1" si="6"/>
        <v>1981</v>
      </c>
      <c r="O8" s="35">
        <f ca="1">IF(AND($N8&gt;Transfer!$J$13-1,BerechnungTab!$N8&lt;Transfer!$K$13+1,Transfer!$M$13=1,Transfer!$N$13="vs"),1,0)</f>
        <v>0</v>
      </c>
      <c r="P8" s="90">
        <f ca="1">IF(AND($N8&gt;Transfer!$J$13-1,BerechnungTab!$N8&lt;Transfer!$K$13+1,Transfer!$M$13=1,Transfer!$N$13="nv"),1,0)</f>
        <v>0</v>
      </c>
      <c r="Q8" s="90">
        <f ca="1">IF(AND($N8&gt;Transfer!$J$13-1,BerechnungTab!$N8&lt;Transfer!$K$13+1,Transfer!$M$13=2,Transfer!$N$13="vs"),1,0)</f>
        <v>0</v>
      </c>
      <c r="R8" s="90">
        <f ca="1">IF(AND($N8&gt;Transfer!$J$13-1,BerechnungTab!$N8&lt;Transfer!$K$13+1,Transfer!$M$13=2,Transfer!$N$13="nv"),1,0)</f>
        <v>0</v>
      </c>
      <c r="S8" s="90">
        <f ca="1">IF(AND($N8&gt;Transfer!$J$13-1,BerechnungTab!$N8&lt;Transfer!$K$13+1,Transfer!$M$13=3,Transfer!$N$13="vs"),1,0)</f>
        <v>0</v>
      </c>
      <c r="T8" s="91">
        <f ca="1">IF(AND($N8&gt;Transfer!$J$13-1,BerechnungTab!$N8&lt;Transfer!$K$13+1,Transfer!$M$13=3,Transfer!$N$13="nv"),1,0)</f>
        <v>0</v>
      </c>
      <c r="U8" s="35">
        <f ca="1">IF(AND($N8&gt;Transfer!$J$14-1,BerechnungTab!$N8&lt;Transfer!$K$14+1,Transfer!$M$14=1,Transfer!$N$14="vs"),1,0)</f>
        <v>0</v>
      </c>
      <c r="V8" s="90">
        <f ca="1">IF(AND($N8&gt;Transfer!$J$14-1,BerechnungTab!$N8&lt;Transfer!$K$14+1,Transfer!$M$14=1,Transfer!$N$14="nv"),1,0)</f>
        <v>0</v>
      </c>
      <c r="W8" s="90">
        <f ca="1">IF(AND($N8&gt;Transfer!$J$14-1,BerechnungTab!$N8&lt;Transfer!$K$14+1,Transfer!$M$14=2,Transfer!$N$14="vs"),1,0)</f>
        <v>0</v>
      </c>
      <c r="X8" s="90">
        <f ca="1">IF(AND($N8&gt;Transfer!$J$14-1,BerechnungTab!$N8&lt;Transfer!$K$14+1,Transfer!$M$14=2,Transfer!$N$14="nv"),1,0)</f>
        <v>0</v>
      </c>
      <c r="Y8" s="90">
        <f ca="1">IF(AND($N8&gt;Transfer!$J$14-1,BerechnungTab!$N8&lt;Transfer!$K$14+1,Transfer!$M$14=3,Transfer!$N$14="vs"),1,0)</f>
        <v>0</v>
      </c>
      <c r="Z8" s="91">
        <f ca="1">IF(AND($N8&gt;Transfer!$J$14-1,BerechnungTab!$N8&lt;Transfer!$K$14+1,Transfer!$M$14=3,Transfer!$N$14="nv"),1,0)</f>
        <v>0</v>
      </c>
      <c r="AA8" s="35">
        <f ca="1">IF(AND($N8&gt;Transfer!$J$15-1,BerechnungTab!$N8&lt;Transfer!$K$15+1,Transfer!$M$15=1,Transfer!$N$15="vs"),1,0)</f>
        <v>0</v>
      </c>
      <c r="AB8" s="90">
        <f ca="1">IF(AND($N8&gt;Transfer!$J$15-1,BerechnungTab!$N8&lt;Transfer!$K$15+1,Transfer!$M$15=1,Transfer!$N$15="nv"),1,0)</f>
        <v>0</v>
      </c>
      <c r="AC8" s="90">
        <f ca="1">IF(AND($N8&gt;Transfer!$J$15-1,BerechnungTab!$N8&lt;Transfer!$K$15+1,Transfer!$M$15=2,Transfer!$N$15="vs"),1,0)</f>
        <v>0</v>
      </c>
      <c r="AD8" s="90">
        <f ca="1">IF(AND($N8&gt;Transfer!$J$15-1,BerechnungTab!$N8&lt;Transfer!$K$15+1,Transfer!$M$15=2,Transfer!$N$15="nv"),1,0)</f>
        <v>0</v>
      </c>
      <c r="AE8" s="90">
        <f ca="1">IF(AND($N8&gt;Transfer!$J$15-1,BerechnungTab!$N8&lt;Transfer!$K$15+1,Transfer!$M$15=3,Transfer!$N$15="vs"),1,0)</f>
        <v>0</v>
      </c>
      <c r="AF8" s="91">
        <f ca="1">IF(AND($N8&gt;Transfer!$J$15-1,BerechnungTab!$N8&lt;Transfer!$K$15+1,Transfer!$M$15=3,Transfer!$N$15="nv"),1,0)</f>
        <v>0</v>
      </c>
      <c r="AG8" s="35">
        <f ca="1">IF(AND($N8&gt;Transfer!$J$16-1,BerechnungTab!$N8&lt;Transfer!$K$16+1,Transfer!$M$16=1,Transfer!$N$16="vs"),1,0)</f>
        <v>0</v>
      </c>
      <c r="AH8" s="90">
        <f ca="1">IF(AND($N8&gt;Transfer!$J$16-1,BerechnungTab!$N8&lt;Transfer!$K$16+1,Transfer!$M$16=1,Transfer!$N$16="nv"),1,0)</f>
        <v>0</v>
      </c>
      <c r="AI8" s="90">
        <f ca="1">IF(AND($N8&gt;Transfer!$J$16-1,BerechnungTab!$N8&lt;Transfer!$K$16+1,Transfer!$M$16=2,Transfer!$N$16="vs"),1,0)</f>
        <v>0</v>
      </c>
      <c r="AJ8" s="90">
        <f ca="1">IF(AND($N8&gt;Transfer!$J$16-1,BerechnungTab!$N8&lt;Transfer!$K$16+1,Transfer!$M$16=2,Transfer!$N$16="nv"),1,0)</f>
        <v>0</v>
      </c>
      <c r="AK8" s="90">
        <f ca="1">IF(AND($N8&gt;Transfer!$J$16-1,BerechnungTab!$N8&lt;Transfer!$K$16+1,Transfer!$M$16=3,Transfer!$N$16="vs"),1,0)</f>
        <v>0</v>
      </c>
      <c r="AL8" s="91">
        <f ca="1">IF(AND($N8&gt;Transfer!$J$16-1,BerechnungTab!$N8&lt;Transfer!$K$16+1,Transfer!$M$16=3,Transfer!$N$16="nv"),1,0)</f>
        <v>0</v>
      </c>
      <c r="AM8" s="35">
        <f ca="1">IF(AND($N8&gt;Transfer!$J$17-1,BerechnungTab!$N8&lt;Transfer!$K$17+1,Transfer!$M$17=1,Transfer!$N$17="vs"),1,0)</f>
        <v>0</v>
      </c>
      <c r="AN8" s="90">
        <f ca="1">IF(AND($N8&gt;Transfer!$J$17-1,BerechnungTab!$N8&lt;Transfer!$K$17+1,Transfer!$M$17=1,Transfer!$N$17="nv"),1,0)</f>
        <v>0</v>
      </c>
      <c r="AO8" s="90">
        <f ca="1">IF(AND($N8&gt;Transfer!$J$17-1,BerechnungTab!$N8&lt;Transfer!$K$17+1,Transfer!$M$17=2,Transfer!$N$17="vs"),1,0)</f>
        <v>0</v>
      </c>
      <c r="AP8" s="90">
        <f ca="1">IF(AND($N8&gt;Transfer!$J$17-1,BerechnungTab!$N8&lt;Transfer!$K$17+1,Transfer!$M$17=2,Transfer!$N$17="nv"),1,0)</f>
        <v>0</v>
      </c>
      <c r="AQ8" s="90">
        <f ca="1">IF(AND($N8&gt;Transfer!$J$17-1,BerechnungTab!$N8&lt;Transfer!$K$17+1,Transfer!$M$17=3,Transfer!$N$17="vs"),1,0)</f>
        <v>0</v>
      </c>
      <c r="AR8" s="91">
        <f ca="1">IF(AND($N8&gt;Transfer!$J$17-1,BerechnungTab!$N8&lt;Transfer!$K$17+1,Transfer!$M$17=3,Transfer!$N$17="nv"),1,0)</f>
        <v>0</v>
      </c>
      <c r="AS8" s="35">
        <f ca="1">IF(AND($N8&gt;Transfer!$J$18-1,BerechnungTab!$N8&lt;Transfer!$K$18+1,Transfer!$M$18=1,Transfer!$N$18="vs"),1,0)</f>
        <v>0</v>
      </c>
      <c r="AT8" s="90">
        <f ca="1">IF(AND($N8&gt;Transfer!$J$18-1,BerechnungTab!$N8&lt;Transfer!$K$18+1,Transfer!$M$18=1,Transfer!$N$18="nv"),1,0)</f>
        <v>0</v>
      </c>
      <c r="AU8" s="90">
        <f ca="1">IF(AND($N8&gt;Transfer!$J$18-1,BerechnungTab!$N8&lt;Transfer!$K$18+1,Transfer!$M$18=2,Transfer!$N$18="vs"),1,0)</f>
        <v>0</v>
      </c>
      <c r="AV8" s="90">
        <f ca="1">IF(AND($N8&gt;Transfer!$J$18-1,BerechnungTab!$N8&lt;Transfer!$K$18+1,Transfer!$M$18=2,Transfer!$N$18="nv"),1,0)</f>
        <v>0</v>
      </c>
      <c r="AW8" s="90">
        <f ca="1">IF(AND($N8&gt;Transfer!$J$18-1,BerechnungTab!$N8&lt;Transfer!$K$18+1,Transfer!$M$18=3,Transfer!$N$18="vs"),1,0)</f>
        <v>0</v>
      </c>
      <c r="AX8" s="91">
        <f ca="1">IF(AND($N8&gt;Transfer!$J$18-1,BerechnungTab!$N8&lt;Transfer!$K$18+1,Transfer!$M$18=3,Transfer!$N$18="nv"),1,0)</f>
        <v>0</v>
      </c>
      <c r="AY8" s="35">
        <f ca="1">IF(AND($N8&gt;Transfer!$J$19-1,BerechnungTab!$N8&lt;Transfer!$K$19+1,Transfer!$M$19=1,Transfer!$N$19="vs"),1,0)</f>
        <v>0</v>
      </c>
      <c r="AZ8" s="90">
        <f ca="1">IF(AND($N8&gt;Transfer!$J$19-1,BerechnungTab!$N8&lt;Transfer!$K$19+1,Transfer!$M$19=1,Transfer!$N$19="nv"),1,0)</f>
        <v>0</v>
      </c>
      <c r="BA8" s="90">
        <f ca="1">IF(AND($N8&gt;Transfer!$J$19-1,BerechnungTab!$N8&lt;Transfer!$K$19+1,Transfer!$M$19=2,Transfer!$N$19="vs"),1,0)</f>
        <v>0</v>
      </c>
      <c r="BB8" s="90">
        <f ca="1">IF(AND($N8&gt;Transfer!$J$19-1,BerechnungTab!$N8&lt;Transfer!$K$19+1,Transfer!$M$19=2,Transfer!$N$19="nv"),1,0)</f>
        <v>0</v>
      </c>
      <c r="BC8" s="90">
        <f ca="1">IF(AND($N8&gt;Transfer!$J$19-1,BerechnungTab!$N8&lt;Transfer!$K$19+1,Transfer!$M$19=3,Transfer!$N$19="vs"),1,0)</f>
        <v>0</v>
      </c>
      <c r="BD8" s="91">
        <f ca="1">IF(AND($N8&gt;Transfer!$J$19-1,BerechnungTab!$N8&lt;Transfer!$K$19+1,Transfer!$M$19=3,Transfer!$N$19="nv"),1,0)</f>
        <v>0</v>
      </c>
      <c r="BE8" s="35">
        <f ca="1">IF(AND($N8&gt;Transfer!$J$20-1,BerechnungTab!$N8&lt;Transfer!$K$20+1,Transfer!$M$20=1,Transfer!$N$20="vs"),1,0)</f>
        <v>0</v>
      </c>
      <c r="BF8" s="90">
        <f ca="1">IF(AND($N8&gt;Transfer!$J$20-1,BerechnungTab!$N8&lt;Transfer!$K$20+1,Transfer!$M$20=1,Transfer!$N$20="nv"),1,0)</f>
        <v>0</v>
      </c>
      <c r="BG8" s="90">
        <f ca="1">IF(AND($N8&gt;Transfer!$J$20-1,BerechnungTab!$N8&lt;Transfer!$K$20+1,Transfer!$M$20=2,Transfer!$N$20="vs"),1,0)</f>
        <v>0</v>
      </c>
      <c r="BH8" s="90">
        <f ca="1">IF(AND($N8&gt;Transfer!$J$20-1,BerechnungTab!$N8&lt;Transfer!$K$20+1,Transfer!$M$20=2,Transfer!$N$20="nv"),1,0)</f>
        <v>0</v>
      </c>
      <c r="BI8" s="90">
        <f ca="1">IF(AND($N8&gt;Transfer!$J$20-1,BerechnungTab!$N8&lt;Transfer!$K$20+1,Transfer!$M$20=3,Transfer!$N$20="vs"),1,0)</f>
        <v>0</v>
      </c>
      <c r="BJ8" s="91">
        <f ca="1">IF(AND($N8&gt;Transfer!$J$20-1,BerechnungTab!$N8&lt;Transfer!$K$20+1,Transfer!$M$20=3,Transfer!$N$20="nv"),1,0)</f>
        <v>0</v>
      </c>
      <c r="BK8" s="35">
        <f ca="1">IF(AND($N8&gt;Transfer!$J$21-1,BerechnungTab!$N8&lt;Transfer!$K$21+1,Transfer!$M$21=1,Transfer!$N$21="vs"),1,0)</f>
        <v>0</v>
      </c>
      <c r="BL8" s="90">
        <f ca="1">IF(AND($N8&gt;Transfer!$J$21-1,BerechnungTab!$N8&lt;Transfer!$K$21+1,Transfer!$M$21=1,Transfer!$N$21="nv"),1,0)</f>
        <v>0</v>
      </c>
      <c r="BM8" s="90">
        <f ca="1">IF(AND($N8&gt;Transfer!$J$21-1,BerechnungTab!$N8&lt;Transfer!$K$21+1,Transfer!$M$21=2,Transfer!$N$21="vs"),1,0)</f>
        <v>0</v>
      </c>
      <c r="BN8" s="90">
        <f ca="1">IF(AND($N8&gt;Transfer!$J$21-1,BerechnungTab!$N8&lt;Transfer!$K$21+1,Transfer!$M$21=2,Transfer!$N$21="nv"),1,0)</f>
        <v>0</v>
      </c>
      <c r="BO8" s="90">
        <f ca="1">IF(AND($N8&gt;Transfer!$J$21-1,BerechnungTab!$N8&lt;Transfer!$K$21+1,Transfer!$M$21=3,Transfer!$N$21="vs"),1,0)</f>
        <v>0</v>
      </c>
      <c r="BP8" s="91">
        <f ca="1">IF(AND($N8&gt;Transfer!$J$21-1,BerechnungTab!$N8&lt;Transfer!$K$21+1,Transfer!$M$21=3,Transfer!$N$21="nv"),1,0)</f>
        <v>0</v>
      </c>
      <c r="BQ8" s="35">
        <f ca="1">IF(AND($N8&gt;Transfer!$J$22-1,BerechnungTab!$N8&lt;Transfer!$K$22+1,Transfer!$M$22=1,Transfer!$N$22="vs"),1,0)</f>
        <v>0</v>
      </c>
      <c r="BR8" s="90">
        <f ca="1">IF(AND($N8&gt;Transfer!$J$22-1,BerechnungTab!$N8&lt;Transfer!$K$22+1,Transfer!$M$22=1,Transfer!$N$22="nv"),1,0)</f>
        <v>0</v>
      </c>
      <c r="BS8" s="90">
        <f ca="1">IF(AND($N8&gt;Transfer!$J$22-1,BerechnungTab!$N8&lt;Transfer!$K$22+1,Transfer!$M$22=2,Transfer!$N$22="vs"),1,0)</f>
        <v>0</v>
      </c>
      <c r="BT8" s="90">
        <f ca="1">IF(AND($N8&gt;Transfer!$J$22-1,BerechnungTab!$N8&lt;Transfer!$K$22+1,Transfer!$M$22=2,Transfer!$N$22="nv"),1,0)</f>
        <v>0</v>
      </c>
      <c r="BU8" s="90">
        <f ca="1">IF(AND($N8&gt;Transfer!$J$22-1,BerechnungTab!$N8&lt;Transfer!$K$22+1,Transfer!$M$22=3,Transfer!$N$22="vs"),1,0)</f>
        <v>0</v>
      </c>
      <c r="BV8" s="91">
        <f ca="1">IF(AND($N8&gt;Transfer!$J$22-1,BerechnungTab!$N8&lt;Transfer!$K$22+1,Transfer!$M$22=3,Transfer!$N$22="nv"),1,0)</f>
        <v>0</v>
      </c>
    </row>
    <row r="9" spans="1:74">
      <c r="H9" s="16">
        <f t="shared" ca="1" si="0"/>
        <v>0</v>
      </c>
      <c r="I9" s="16">
        <f t="shared" ca="1" si="1"/>
        <v>0</v>
      </c>
      <c r="J9" s="16">
        <f t="shared" ca="1" si="2"/>
        <v>0</v>
      </c>
      <c r="K9" s="16">
        <f t="shared" ca="1" si="3"/>
        <v>0</v>
      </c>
      <c r="L9" s="16">
        <f t="shared" ca="1" si="4"/>
        <v>0</v>
      </c>
      <c r="M9" s="16">
        <f t="shared" ca="1" si="5"/>
        <v>0</v>
      </c>
      <c r="N9" s="16">
        <f t="shared" ca="1" si="6"/>
        <v>1982</v>
      </c>
      <c r="O9" s="35">
        <f ca="1">IF(AND($N9&gt;Transfer!$J$13-1,BerechnungTab!$N9&lt;Transfer!$K$13+1,Transfer!$M$13=1,Transfer!$N$13="vs"),1,0)</f>
        <v>0</v>
      </c>
      <c r="P9" s="90">
        <f ca="1">IF(AND($N9&gt;Transfer!$J$13-1,BerechnungTab!$N9&lt;Transfer!$K$13+1,Transfer!$M$13=1,Transfer!$N$13="nv"),1,0)</f>
        <v>0</v>
      </c>
      <c r="Q9" s="90">
        <f ca="1">IF(AND($N9&gt;Transfer!$J$13-1,BerechnungTab!$N9&lt;Transfer!$K$13+1,Transfer!$M$13=2,Transfer!$N$13="vs"),1,0)</f>
        <v>0</v>
      </c>
      <c r="R9" s="90">
        <f ca="1">IF(AND($N9&gt;Transfer!$J$13-1,BerechnungTab!$N9&lt;Transfer!$K$13+1,Transfer!$M$13=2,Transfer!$N$13="nv"),1,0)</f>
        <v>0</v>
      </c>
      <c r="S9" s="90">
        <f ca="1">IF(AND($N9&gt;Transfer!$J$13-1,BerechnungTab!$N9&lt;Transfer!$K$13+1,Transfer!$M$13=3,Transfer!$N$13="vs"),1,0)</f>
        <v>0</v>
      </c>
      <c r="T9" s="91">
        <f ca="1">IF(AND($N9&gt;Transfer!$J$13-1,BerechnungTab!$N9&lt;Transfer!$K$13+1,Transfer!$M$13=3,Transfer!$N$13="nv"),1,0)</f>
        <v>0</v>
      </c>
      <c r="U9" s="35">
        <f ca="1">IF(AND($N9&gt;Transfer!$J$14-1,BerechnungTab!$N9&lt;Transfer!$K$14+1,Transfer!$M$14=1,Transfer!$N$14="vs"),1,0)</f>
        <v>0</v>
      </c>
      <c r="V9" s="90">
        <f ca="1">IF(AND($N9&gt;Transfer!$J$14-1,BerechnungTab!$N9&lt;Transfer!$K$14+1,Transfer!$M$14=1,Transfer!$N$14="nv"),1,0)</f>
        <v>0</v>
      </c>
      <c r="W9" s="90">
        <f ca="1">IF(AND($N9&gt;Transfer!$J$14-1,BerechnungTab!$N9&lt;Transfer!$K$14+1,Transfer!$M$14=2,Transfer!$N$14="vs"),1,0)</f>
        <v>0</v>
      </c>
      <c r="X9" s="90">
        <f ca="1">IF(AND($N9&gt;Transfer!$J$14-1,BerechnungTab!$N9&lt;Transfer!$K$14+1,Transfer!$M$14=2,Transfer!$N$14="nv"),1,0)</f>
        <v>0</v>
      </c>
      <c r="Y9" s="90">
        <f ca="1">IF(AND($N9&gt;Transfer!$J$14-1,BerechnungTab!$N9&lt;Transfer!$K$14+1,Transfer!$M$14=3,Transfer!$N$14="vs"),1,0)</f>
        <v>0</v>
      </c>
      <c r="Z9" s="91">
        <f ca="1">IF(AND($N9&gt;Transfer!$J$14-1,BerechnungTab!$N9&lt;Transfer!$K$14+1,Transfer!$M$14=3,Transfer!$N$14="nv"),1,0)</f>
        <v>0</v>
      </c>
      <c r="AA9" s="35">
        <f ca="1">IF(AND($N9&gt;Transfer!$J$15-1,BerechnungTab!$N9&lt;Transfer!$K$15+1,Transfer!$M$15=1,Transfer!$N$15="vs"),1,0)</f>
        <v>0</v>
      </c>
      <c r="AB9" s="90">
        <f ca="1">IF(AND($N9&gt;Transfer!$J$15-1,BerechnungTab!$N9&lt;Transfer!$K$15+1,Transfer!$M$15=1,Transfer!$N$15="nv"),1,0)</f>
        <v>0</v>
      </c>
      <c r="AC9" s="90">
        <f ca="1">IF(AND($N9&gt;Transfer!$J$15-1,BerechnungTab!$N9&lt;Transfer!$K$15+1,Transfer!$M$15=2,Transfer!$N$15="vs"),1,0)</f>
        <v>0</v>
      </c>
      <c r="AD9" s="90">
        <f ca="1">IF(AND($N9&gt;Transfer!$J$15-1,BerechnungTab!$N9&lt;Transfer!$K$15+1,Transfer!$M$15=2,Transfer!$N$15="nv"),1,0)</f>
        <v>0</v>
      </c>
      <c r="AE9" s="90">
        <f ca="1">IF(AND($N9&gt;Transfer!$J$15-1,BerechnungTab!$N9&lt;Transfer!$K$15+1,Transfer!$M$15=3,Transfer!$N$15="vs"),1,0)</f>
        <v>0</v>
      </c>
      <c r="AF9" s="91">
        <f ca="1">IF(AND($N9&gt;Transfer!$J$15-1,BerechnungTab!$N9&lt;Transfer!$K$15+1,Transfer!$M$15=3,Transfer!$N$15="nv"),1,0)</f>
        <v>0</v>
      </c>
      <c r="AG9" s="35">
        <f ca="1">IF(AND($N9&gt;Transfer!$J$16-1,BerechnungTab!$N9&lt;Transfer!$K$16+1,Transfer!$M$16=1,Transfer!$N$16="vs"),1,0)</f>
        <v>0</v>
      </c>
      <c r="AH9" s="90">
        <f ca="1">IF(AND($N9&gt;Transfer!$J$16-1,BerechnungTab!$N9&lt;Transfer!$K$16+1,Transfer!$M$16=1,Transfer!$N$16="nv"),1,0)</f>
        <v>0</v>
      </c>
      <c r="AI9" s="90">
        <f ca="1">IF(AND($N9&gt;Transfer!$J$16-1,BerechnungTab!$N9&lt;Transfer!$K$16+1,Transfer!$M$16=2,Transfer!$N$16="vs"),1,0)</f>
        <v>0</v>
      </c>
      <c r="AJ9" s="90">
        <f ca="1">IF(AND($N9&gt;Transfer!$J$16-1,BerechnungTab!$N9&lt;Transfer!$K$16+1,Transfer!$M$16=2,Transfer!$N$16="nv"),1,0)</f>
        <v>0</v>
      </c>
      <c r="AK9" s="90">
        <f ca="1">IF(AND($N9&gt;Transfer!$J$16-1,BerechnungTab!$N9&lt;Transfer!$K$16+1,Transfer!$M$16=3,Transfer!$N$16="vs"),1,0)</f>
        <v>0</v>
      </c>
      <c r="AL9" s="91">
        <f ca="1">IF(AND($N9&gt;Transfer!$J$16-1,BerechnungTab!$N9&lt;Transfer!$K$16+1,Transfer!$M$16=3,Transfer!$N$16="nv"),1,0)</f>
        <v>0</v>
      </c>
      <c r="AM9" s="35">
        <f ca="1">IF(AND($N9&gt;Transfer!$J$17-1,BerechnungTab!$N9&lt;Transfer!$K$17+1,Transfer!$M$17=1,Transfer!$N$17="vs"),1,0)</f>
        <v>0</v>
      </c>
      <c r="AN9" s="90">
        <f ca="1">IF(AND($N9&gt;Transfer!$J$17-1,BerechnungTab!$N9&lt;Transfer!$K$17+1,Transfer!$M$17=1,Transfer!$N$17="nv"),1,0)</f>
        <v>0</v>
      </c>
      <c r="AO9" s="90">
        <f ca="1">IF(AND($N9&gt;Transfer!$J$17-1,BerechnungTab!$N9&lt;Transfer!$K$17+1,Transfer!$M$17=2,Transfer!$N$17="vs"),1,0)</f>
        <v>0</v>
      </c>
      <c r="AP9" s="90">
        <f ca="1">IF(AND($N9&gt;Transfer!$J$17-1,BerechnungTab!$N9&lt;Transfer!$K$17+1,Transfer!$M$17=2,Transfer!$N$17="nv"),1,0)</f>
        <v>0</v>
      </c>
      <c r="AQ9" s="90">
        <f ca="1">IF(AND($N9&gt;Transfer!$J$17-1,BerechnungTab!$N9&lt;Transfer!$K$17+1,Transfer!$M$17=3,Transfer!$N$17="vs"),1,0)</f>
        <v>0</v>
      </c>
      <c r="AR9" s="91">
        <f ca="1">IF(AND($N9&gt;Transfer!$J$17-1,BerechnungTab!$N9&lt;Transfer!$K$17+1,Transfer!$M$17=3,Transfer!$N$17="nv"),1,0)</f>
        <v>0</v>
      </c>
      <c r="AS9" s="35">
        <f ca="1">IF(AND($N9&gt;Transfer!$J$18-1,BerechnungTab!$N9&lt;Transfer!$K$18+1,Transfer!$M$18=1,Transfer!$N$18="vs"),1,0)</f>
        <v>0</v>
      </c>
      <c r="AT9" s="90">
        <f ca="1">IF(AND($N9&gt;Transfer!$J$18-1,BerechnungTab!$N9&lt;Transfer!$K$18+1,Transfer!$M$18=1,Transfer!$N$18="nv"),1,0)</f>
        <v>0</v>
      </c>
      <c r="AU9" s="90">
        <f ca="1">IF(AND($N9&gt;Transfer!$J$18-1,BerechnungTab!$N9&lt;Transfer!$K$18+1,Transfer!$M$18=2,Transfer!$N$18="vs"),1,0)</f>
        <v>0</v>
      </c>
      <c r="AV9" s="90">
        <f ca="1">IF(AND($N9&gt;Transfer!$J$18-1,BerechnungTab!$N9&lt;Transfer!$K$18+1,Transfer!$M$18=2,Transfer!$N$18="nv"),1,0)</f>
        <v>0</v>
      </c>
      <c r="AW9" s="90">
        <f ca="1">IF(AND($N9&gt;Transfer!$J$18-1,BerechnungTab!$N9&lt;Transfer!$K$18+1,Transfer!$M$18=3,Transfer!$N$18="vs"),1,0)</f>
        <v>0</v>
      </c>
      <c r="AX9" s="91">
        <f ca="1">IF(AND($N9&gt;Transfer!$J$18-1,BerechnungTab!$N9&lt;Transfer!$K$18+1,Transfer!$M$18=3,Transfer!$N$18="nv"),1,0)</f>
        <v>0</v>
      </c>
      <c r="AY9" s="35">
        <f ca="1">IF(AND($N9&gt;Transfer!$J$19-1,BerechnungTab!$N9&lt;Transfer!$K$19+1,Transfer!$M$19=1,Transfer!$N$19="vs"),1,0)</f>
        <v>0</v>
      </c>
      <c r="AZ9" s="90">
        <f ca="1">IF(AND($N9&gt;Transfer!$J$19-1,BerechnungTab!$N9&lt;Transfer!$K$19+1,Transfer!$M$19=1,Transfer!$N$19="nv"),1,0)</f>
        <v>0</v>
      </c>
      <c r="BA9" s="90">
        <f ca="1">IF(AND($N9&gt;Transfer!$J$19-1,BerechnungTab!$N9&lt;Transfer!$K$19+1,Transfer!$M$19=2,Transfer!$N$19="vs"),1,0)</f>
        <v>0</v>
      </c>
      <c r="BB9" s="90">
        <f ca="1">IF(AND($N9&gt;Transfer!$J$19-1,BerechnungTab!$N9&lt;Transfer!$K$19+1,Transfer!$M$19=2,Transfer!$N$19="nv"),1,0)</f>
        <v>0</v>
      </c>
      <c r="BC9" s="90">
        <f ca="1">IF(AND($N9&gt;Transfer!$J$19-1,BerechnungTab!$N9&lt;Transfer!$K$19+1,Transfer!$M$19=3,Transfer!$N$19="vs"),1,0)</f>
        <v>0</v>
      </c>
      <c r="BD9" s="91">
        <f ca="1">IF(AND($N9&gt;Transfer!$J$19-1,BerechnungTab!$N9&lt;Transfer!$K$19+1,Transfer!$M$19=3,Transfer!$N$19="nv"),1,0)</f>
        <v>0</v>
      </c>
      <c r="BE9" s="35">
        <f ca="1">IF(AND($N9&gt;Transfer!$J$20-1,BerechnungTab!$N9&lt;Transfer!$K$20+1,Transfer!$M$20=1,Transfer!$N$20="vs"),1,0)</f>
        <v>0</v>
      </c>
      <c r="BF9" s="90">
        <f ca="1">IF(AND($N9&gt;Transfer!$J$20-1,BerechnungTab!$N9&lt;Transfer!$K$20+1,Transfer!$M$20=1,Transfer!$N$20="nv"),1,0)</f>
        <v>0</v>
      </c>
      <c r="BG9" s="90">
        <f ca="1">IF(AND($N9&gt;Transfer!$J$20-1,BerechnungTab!$N9&lt;Transfer!$K$20+1,Transfer!$M$20=2,Transfer!$N$20="vs"),1,0)</f>
        <v>0</v>
      </c>
      <c r="BH9" s="90">
        <f ca="1">IF(AND($N9&gt;Transfer!$J$20-1,BerechnungTab!$N9&lt;Transfer!$K$20+1,Transfer!$M$20=2,Transfer!$N$20="nv"),1,0)</f>
        <v>0</v>
      </c>
      <c r="BI9" s="90">
        <f ca="1">IF(AND($N9&gt;Transfer!$J$20-1,BerechnungTab!$N9&lt;Transfer!$K$20+1,Transfer!$M$20=3,Transfer!$N$20="vs"),1,0)</f>
        <v>0</v>
      </c>
      <c r="BJ9" s="91">
        <f ca="1">IF(AND($N9&gt;Transfer!$J$20-1,BerechnungTab!$N9&lt;Transfer!$K$20+1,Transfer!$M$20=3,Transfer!$N$20="nv"),1,0)</f>
        <v>0</v>
      </c>
      <c r="BK9" s="35">
        <f ca="1">IF(AND($N9&gt;Transfer!$J$21-1,BerechnungTab!$N9&lt;Transfer!$K$21+1,Transfer!$M$21=1,Transfer!$N$21="vs"),1,0)</f>
        <v>0</v>
      </c>
      <c r="BL9" s="90">
        <f ca="1">IF(AND($N9&gt;Transfer!$J$21-1,BerechnungTab!$N9&lt;Transfer!$K$21+1,Transfer!$M$21=1,Transfer!$N$21="nv"),1,0)</f>
        <v>0</v>
      </c>
      <c r="BM9" s="90">
        <f ca="1">IF(AND($N9&gt;Transfer!$J$21-1,BerechnungTab!$N9&lt;Transfer!$K$21+1,Transfer!$M$21=2,Transfer!$N$21="vs"),1,0)</f>
        <v>0</v>
      </c>
      <c r="BN9" s="90">
        <f ca="1">IF(AND($N9&gt;Transfer!$J$21-1,BerechnungTab!$N9&lt;Transfer!$K$21+1,Transfer!$M$21=2,Transfer!$N$21="nv"),1,0)</f>
        <v>0</v>
      </c>
      <c r="BO9" s="90">
        <f ca="1">IF(AND($N9&gt;Transfer!$J$21-1,BerechnungTab!$N9&lt;Transfer!$K$21+1,Transfer!$M$21=3,Transfer!$N$21="vs"),1,0)</f>
        <v>0</v>
      </c>
      <c r="BP9" s="91">
        <f ca="1">IF(AND($N9&gt;Transfer!$J$21-1,BerechnungTab!$N9&lt;Transfer!$K$21+1,Transfer!$M$21=3,Transfer!$N$21="nv"),1,0)</f>
        <v>0</v>
      </c>
      <c r="BQ9" s="35">
        <f ca="1">IF(AND($N9&gt;Transfer!$J$22-1,BerechnungTab!$N9&lt;Transfer!$K$22+1,Transfer!$M$22=1,Transfer!$N$22="vs"),1,0)</f>
        <v>0</v>
      </c>
      <c r="BR9" s="90">
        <f ca="1">IF(AND($N9&gt;Transfer!$J$22-1,BerechnungTab!$N9&lt;Transfer!$K$22+1,Transfer!$M$22=1,Transfer!$N$22="nv"),1,0)</f>
        <v>0</v>
      </c>
      <c r="BS9" s="90">
        <f ca="1">IF(AND($N9&gt;Transfer!$J$22-1,BerechnungTab!$N9&lt;Transfer!$K$22+1,Transfer!$M$22=2,Transfer!$N$22="vs"),1,0)</f>
        <v>0</v>
      </c>
      <c r="BT9" s="90">
        <f ca="1">IF(AND($N9&gt;Transfer!$J$22-1,BerechnungTab!$N9&lt;Transfer!$K$22+1,Transfer!$M$22=2,Transfer!$N$22="nv"),1,0)</f>
        <v>0</v>
      </c>
      <c r="BU9" s="90">
        <f ca="1">IF(AND($N9&gt;Transfer!$J$22-1,BerechnungTab!$N9&lt;Transfer!$K$22+1,Transfer!$M$22=3,Transfer!$N$22="vs"),1,0)</f>
        <v>0</v>
      </c>
      <c r="BV9" s="91">
        <f ca="1">IF(AND($N9&gt;Transfer!$J$22-1,BerechnungTab!$N9&lt;Transfer!$K$22+1,Transfer!$M$22=3,Transfer!$N$22="nv"),1,0)</f>
        <v>0</v>
      </c>
    </row>
    <row r="10" spans="1:74">
      <c r="H10" s="16">
        <f t="shared" ca="1" si="0"/>
        <v>0</v>
      </c>
      <c r="I10" s="16">
        <f t="shared" ca="1" si="1"/>
        <v>0</v>
      </c>
      <c r="J10" s="16">
        <f t="shared" ca="1" si="2"/>
        <v>0</v>
      </c>
      <c r="K10" s="16">
        <f t="shared" ca="1" si="3"/>
        <v>0</v>
      </c>
      <c r="L10" s="16">
        <f t="shared" ca="1" si="4"/>
        <v>0</v>
      </c>
      <c r="M10" s="16">
        <f t="shared" ca="1" si="5"/>
        <v>0</v>
      </c>
      <c r="N10" s="16">
        <f t="shared" ca="1" si="6"/>
        <v>1983</v>
      </c>
      <c r="O10" s="35">
        <f ca="1">IF(AND($N10&gt;Transfer!$J$13-1,BerechnungTab!$N10&lt;Transfer!$K$13+1,Transfer!$M$13=1,Transfer!$N$13="vs"),1,0)</f>
        <v>0</v>
      </c>
      <c r="P10" s="90">
        <f ca="1">IF(AND($N10&gt;Transfer!$J$13-1,BerechnungTab!$N10&lt;Transfer!$K$13+1,Transfer!$M$13=1,Transfer!$N$13="nv"),1,0)</f>
        <v>0</v>
      </c>
      <c r="Q10" s="90">
        <f ca="1">IF(AND($N10&gt;Transfer!$J$13-1,BerechnungTab!$N10&lt;Transfer!$K$13+1,Transfer!$M$13=2,Transfer!$N$13="vs"),1,0)</f>
        <v>0</v>
      </c>
      <c r="R10" s="90">
        <f ca="1">IF(AND($N10&gt;Transfer!$J$13-1,BerechnungTab!$N10&lt;Transfer!$K$13+1,Transfer!$M$13=2,Transfer!$N$13="nv"),1,0)</f>
        <v>0</v>
      </c>
      <c r="S10" s="90">
        <f ca="1">IF(AND($N10&gt;Transfer!$J$13-1,BerechnungTab!$N10&lt;Transfer!$K$13+1,Transfer!$M$13=3,Transfer!$N$13="vs"),1,0)</f>
        <v>0</v>
      </c>
      <c r="T10" s="91">
        <f ca="1">IF(AND($N10&gt;Transfer!$J$13-1,BerechnungTab!$N10&lt;Transfer!$K$13+1,Transfer!$M$13=3,Transfer!$N$13="nv"),1,0)</f>
        <v>0</v>
      </c>
      <c r="U10" s="35">
        <f ca="1">IF(AND($N10&gt;Transfer!$J$14-1,BerechnungTab!$N10&lt;Transfer!$K$14+1,Transfer!$M$14=1,Transfer!$N$14="vs"),1,0)</f>
        <v>0</v>
      </c>
      <c r="V10" s="90">
        <f ca="1">IF(AND($N10&gt;Transfer!$J$14-1,BerechnungTab!$N10&lt;Transfer!$K$14+1,Transfer!$M$14=1,Transfer!$N$14="nv"),1,0)</f>
        <v>0</v>
      </c>
      <c r="W10" s="90">
        <f ca="1">IF(AND($N10&gt;Transfer!$J$14-1,BerechnungTab!$N10&lt;Transfer!$K$14+1,Transfer!$M$14=2,Transfer!$N$14="vs"),1,0)</f>
        <v>0</v>
      </c>
      <c r="X10" s="90">
        <f ca="1">IF(AND($N10&gt;Transfer!$J$14-1,BerechnungTab!$N10&lt;Transfer!$K$14+1,Transfer!$M$14=2,Transfer!$N$14="nv"),1,0)</f>
        <v>0</v>
      </c>
      <c r="Y10" s="90">
        <f ca="1">IF(AND($N10&gt;Transfer!$J$14-1,BerechnungTab!$N10&lt;Transfer!$K$14+1,Transfer!$M$14=3,Transfer!$N$14="vs"),1,0)</f>
        <v>0</v>
      </c>
      <c r="Z10" s="91">
        <f ca="1">IF(AND($N10&gt;Transfer!$J$14-1,BerechnungTab!$N10&lt;Transfer!$K$14+1,Transfer!$M$14=3,Transfer!$N$14="nv"),1,0)</f>
        <v>0</v>
      </c>
      <c r="AA10" s="35">
        <f ca="1">IF(AND($N10&gt;Transfer!$J$15-1,BerechnungTab!$N10&lt;Transfer!$K$15+1,Transfer!$M$15=1,Transfer!$N$15="vs"),1,0)</f>
        <v>0</v>
      </c>
      <c r="AB10" s="90">
        <f ca="1">IF(AND($N10&gt;Transfer!$J$15-1,BerechnungTab!$N10&lt;Transfer!$K$15+1,Transfer!$M$15=1,Transfer!$N$15="nv"),1,0)</f>
        <v>0</v>
      </c>
      <c r="AC10" s="90">
        <f ca="1">IF(AND($N10&gt;Transfer!$J$15-1,BerechnungTab!$N10&lt;Transfer!$K$15+1,Transfer!$M$15=2,Transfer!$N$15="vs"),1,0)</f>
        <v>0</v>
      </c>
      <c r="AD10" s="90">
        <f ca="1">IF(AND($N10&gt;Transfer!$J$15-1,BerechnungTab!$N10&lt;Transfer!$K$15+1,Transfer!$M$15=2,Transfer!$N$15="nv"),1,0)</f>
        <v>0</v>
      </c>
      <c r="AE10" s="90">
        <f ca="1">IF(AND($N10&gt;Transfer!$J$15-1,BerechnungTab!$N10&lt;Transfer!$K$15+1,Transfer!$M$15=3,Transfer!$N$15="vs"),1,0)</f>
        <v>0</v>
      </c>
      <c r="AF10" s="91">
        <f ca="1">IF(AND($N10&gt;Transfer!$J$15-1,BerechnungTab!$N10&lt;Transfer!$K$15+1,Transfer!$M$15=3,Transfer!$N$15="nv"),1,0)</f>
        <v>0</v>
      </c>
      <c r="AG10" s="35">
        <f ca="1">IF(AND($N10&gt;Transfer!$J$16-1,BerechnungTab!$N10&lt;Transfer!$K$16+1,Transfer!$M$16=1,Transfer!$N$16="vs"),1,0)</f>
        <v>0</v>
      </c>
      <c r="AH10" s="90">
        <f ca="1">IF(AND($N10&gt;Transfer!$J$16-1,BerechnungTab!$N10&lt;Transfer!$K$16+1,Transfer!$M$16=1,Transfer!$N$16="nv"),1,0)</f>
        <v>0</v>
      </c>
      <c r="AI10" s="90">
        <f ca="1">IF(AND($N10&gt;Transfer!$J$16-1,BerechnungTab!$N10&lt;Transfer!$K$16+1,Transfer!$M$16=2,Transfer!$N$16="vs"),1,0)</f>
        <v>0</v>
      </c>
      <c r="AJ10" s="90">
        <f ca="1">IF(AND($N10&gt;Transfer!$J$16-1,BerechnungTab!$N10&lt;Transfer!$K$16+1,Transfer!$M$16=2,Transfer!$N$16="nv"),1,0)</f>
        <v>0</v>
      </c>
      <c r="AK10" s="90">
        <f ca="1">IF(AND($N10&gt;Transfer!$J$16-1,BerechnungTab!$N10&lt;Transfer!$K$16+1,Transfer!$M$16=3,Transfer!$N$16="vs"),1,0)</f>
        <v>0</v>
      </c>
      <c r="AL10" s="91">
        <f ca="1">IF(AND($N10&gt;Transfer!$J$16-1,BerechnungTab!$N10&lt;Transfer!$K$16+1,Transfer!$M$16=3,Transfer!$N$16="nv"),1,0)</f>
        <v>0</v>
      </c>
      <c r="AM10" s="35">
        <f ca="1">IF(AND($N10&gt;Transfer!$J$17-1,BerechnungTab!$N10&lt;Transfer!$K$17+1,Transfer!$M$17=1,Transfer!$N$17="vs"),1,0)</f>
        <v>0</v>
      </c>
      <c r="AN10" s="90">
        <f ca="1">IF(AND($N10&gt;Transfer!$J$17-1,BerechnungTab!$N10&lt;Transfer!$K$17+1,Transfer!$M$17=1,Transfer!$N$17="nv"),1,0)</f>
        <v>0</v>
      </c>
      <c r="AO10" s="90">
        <f ca="1">IF(AND($N10&gt;Transfer!$J$17-1,BerechnungTab!$N10&lt;Transfer!$K$17+1,Transfer!$M$17=2,Transfer!$N$17="vs"),1,0)</f>
        <v>0</v>
      </c>
      <c r="AP10" s="90">
        <f ca="1">IF(AND($N10&gt;Transfer!$J$17-1,BerechnungTab!$N10&lt;Transfer!$K$17+1,Transfer!$M$17=2,Transfer!$N$17="nv"),1,0)</f>
        <v>0</v>
      </c>
      <c r="AQ10" s="90">
        <f ca="1">IF(AND($N10&gt;Transfer!$J$17-1,BerechnungTab!$N10&lt;Transfer!$K$17+1,Transfer!$M$17=3,Transfer!$N$17="vs"),1,0)</f>
        <v>0</v>
      </c>
      <c r="AR10" s="91">
        <f ca="1">IF(AND($N10&gt;Transfer!$J$17-1,BerechnungTab!$N10&lt;Transfer!$K$17+1,Transfer!$M$17=3,Transfer!$N$17="nv"),1,0)</f>
        <v>0</v>
      </c>
      <c r="AS10" s="35">
        <f ca="1">IF(AND($N10&gt;Transfer!$J$18-1,BerechnungTab!$N10&lt;Transfer!$K$18+1,Transfer!$M$18=1,Transfer!$N$18="vs"),1,0)</f>
        <v>0</v>
      </c>
      <c r="AT10" s="90">
        <f ca="1">IF(AND($N10&gt;Transfer!$J$18-1,BerechnungTab!$N10&lt;Transfer!$K$18+1,Transfer!$M$18=1,Transfer!$N$18="nv"),1,0)</f>
        <v>0</v>
      </c>
      <c r="AU10" s="90">
        <f ca="1">IF(AND($N10&gt;Transfer!$J$18-1,BerechnungTab!$N10&lt;Transfer!$K$18+1,Transfer!$M$18=2,Transfer!$N$18="vs"),1,0)</f>
        <v>0</v>
      </c>
      <c r="AV10" s="90">
        <f ca="1">IF(AND($N10&gt;Transfer!$J$18-1,BerechnungTab!$N10&lt;Transfer!$K$18+1,Transfer!$M$18=2,Transfer!$N$18="nv"),1,0)</f>
        <v>0</v>
      </c>
      <c r="AW10" s="90">
        <f ca="1">IF(AND($N10&gt;Transfer!$J$18-1,BerechnungTab!$N10&lt;Transfer!$K$18+1,Transfer!$M$18=3,Transfer!$N$18="vs"),1,0)</f>
        <v>0</v>
      </c>
      <c r="AX10" s="91">
        <f ca="1">IF(AND($N10&gt;Transfer!$J$18-1,BerechnungTab!$N10&lt;Transfer!$K$18+1,Transfer!$M$18=3,Transfer!$N$18="nv"),1,0)</f>
        <v>0</v>
      </c>
      <c r="AY10" s="35">
        <f ca="1">IF(AND($N10&gt;Transfer!$J$19-1,BerechnungTab!$N10&lt;Transfer!$K$19+1,Transfer!$M$19=1,Transfer!$N$19="vs"),1,0)</f>
        <v>0</v>
      </c>
      <c r="AZ10" s="90">
        <f ca="1">IF(AND($N10&gt;Transfer!$J$19-1,BerechnungTab!$N10&lt;Transfer!$K$19+1,Transfer!$M$19=1,Transfer!$N$19="nv"),1,0)</f>
        <v>0</v>
      </c>
      <c r="BA10" s="90">
        <f ca="1">IF(AND($N10&gt;Transfer!$J$19-1,BerechnungTab!$N10&lt;Transfer!$K$19+1,Transfer!$M$19=2,Transfer!$N$19="vs"),1,0)</f>
        <v>0</v>
      </c>
      <c r="BB10" s="90">
        <f ca="1">IF(AND($N10&gt;Transfer!$J$19-1,BerechnungTab!$N10&lt;Transfer!$K$19+1,Transfer!$M$19=2,Transfer!$N$19="nv"),1,0)</f>
        <v>0</v>
      </c>
      <c r="BC10" s="90">
        <f ca="1">IF(AND($N10&gt;Transfer!$J$19-1,BerechnungTab!$N10&lt;Transfer!$K$19+1,Transfer!$M$19=3,Transfer!$N$19="vs"),1,0)</f>
        <v>0</v>
      </c>
      <c r="BD10" s="91">
        <f ca="1">IF(AND($N10&gt;Transfer!$J$19-1,BerechnungTab!$N10&lt;Transfer!$K$19+1,Transfer!$M$19=3,Transfer!$N$19="nv"),1,0)</f>
        <v>0</v>
      </c>
      <c r="BE10" s="35">
        <f ca="1">IF(AND($N10&gt;Transfer!$J$20-1,BerechnungTab!$N10&lt;Transfer!$K$20+1,Transfer!$M$20=1,Transfer!$N$20="vs"),1,0)</f>
        <v>0</v>
      </c>
      <c r="BF10" s="90">
        <f ca="1">IF(AND($N10&gt;Transfer!$J$20-1,BerechnungTab!$N10&lt;Transfer!$K$20+1,Transfer!$M$20=1,Transfer!$N$20="nv"),1,0)</f>
        <v>0</v>
      </c>
      <c r="BG10" s="90">
        <f ca="1">IF(AND($N10&gt;Transfer!$J$20-1,BerechnungTab!$N10&lt;Transfer!$K$20+1,Transfer!$M$20=2,Transfer!$N$20="vs"),1,0)</f>
        <v>0</v>
      </c>
      <c r="BH10" s="90">
        <f ca="1">IF(AND($N10&gt;Transfer!$J$20-1,BerechnungTab!$N10&lt;Transfer!$K$20+1,Transfer!$M$20=2,Transfer!$N$20="nv"),1,0)</f>
        <v>0</v>
      </c>
      <c r="BI10" s="90">
        <f ca="1">IF(AND($N10&gt;Transfer!$J$20-1,BerechnungTab!$N10&lt;Transfer!$K$20+1,Transfer!$M$20=3,Transfer!$N$20="vs"),1,0)</f>
        <v>0</v>
      </c>
      <c r="BJ10" s="91">
        <f ca="1">IF(AND($N10&gt;Transfer!$J$20-1,BerechnungTab!$N10&lt;Transfer!$K$20+1,Transfer!$M$20=3,Transfer!$N$20="nv"),1,0)</f>
        <v>0</v>
      </c>
      <c r="BK10" s="35">
        <f ca="1">IF(AND($N10&gt;Transfer!$J$21-1,BerechnungTab!$N10&lt;Transfer!$K$21+1,Transfer!$M$21=1,Transfer!$N$21="vs"),1,0)</f>
        <v>0</v>
      </c>
      <c r="BL10" s="90">
        <f ca="1">IF(AND($N10&gt;Transfer!$J$21-1,BerechnungTab!$N10&lt;Transfer!$K$21+1,Transfer!$M$21=1,Transfer!$N$21="nv"),1,0)</f>
        <v>0</v>
      </c>
      <c r="BM10" s="90">
        <f ca="1">IF(AND($N10&gt;Transfer!$J$21-1,BerechnungTab!$N10&lt;Transfer!$K$21+1,Transfer!$M$21=2,Transfer!$N$21="vs"),1,0)</f>
        <v>0</v>
      </c>
      <c r="BN10" s="90">
        <f ca="1">IF(AND($N10&gt;Transfer!$J$21-1,BerechnungTab!$N10&lt;Transfer!$K$21+1,Transfer!$M$21=2,Transfer!$N$21="nv"),1,0)</f>
        <v>0</v>
      </c>
      <c r="BO10" s="90">
        <f ca="1">IF(AND($N10&gt;Transfer!$J$21-1,BerechnungTab!$N10&lt;Transfer!$K$21+1,Transfer!$M$21=3,Transfer!$N$21="vs"),1,0)</f>
        <v>0</v>
      </c>
      <c r="BP10" s="91">
        <f ca="1">IF(AND($N10&gt;Transfer!$J$21-1,BerechnungTab!$N10&lt;Transfer!$K$21+1,Transfer!$M$21=3,Transfer!$N$21="nv"),1,0)</f>
        <v>0</v>
      </c>
      <c r="BQ10" s="35">
        <f ca="1">IF(AND($N10&gt;Transfer!$J$22-1,BerechnungTab!$N10&lt;Transfer!$K$22+1,Transfer!$M$22=1,Transfer!$N$22="vs"),1,0)</f>
        <v>0</v>
      </c>
      <c r="BR10" s="90">
        <f ca="1">IF(AND($N10&gt;Transfer!$J$22-1,BerechnungTab!$N10&lt;Transfer!$K$22+1,Transfer!$M$22=1,Transfer!$N$22="nv"),1,0)</f>
        <v>0</v>
      </c>
      <c r="BS10" s="90">
        <f ca="1">IF(AND($N10&gt;Transfer!$J$22-1,BerechnungTab!$N10&lt;Transfer!$K$22+1,Transfer!$M$22=2,Transfer!$N$22="vs"),1,0)</f>
        <v>0</v>
      </c>
      <c r="BT10" s="90">
        <f ca="1">IF(AND($N10&gt;Transfer!$J$22-1,BerechnungTab!$N10&lt;Transfer!$K$22+1,Transfer!$M$22=2,Transfer!$N$22="nv"),1,0)</f>
        <v>0</v>
      </c>
      <c r="BU10" s="90">
        <f ca="1">IF(AND($N10&gt;Transfer!$J$22-1,BerechnungTab!$N10&lt;Transfer!$K$22+1,Transfer!$M$22=3,Transfer!$N$22="vs"),1,0)</f>
        <v>0</v>
      </c>
      <c r="BV10" s="91">
        <f ca="1">IF(AND($N10&gt;Transfer!$J$22-1,BerechnungTab!$N10&lt;Transfer!$K$22+1,Transfer!$M$22=3,Transfer!$N$22="nv"),1,0)</f>
        <v>0</v>
      </c>
    </row>
    <row r="11" spans="1:74">
      <c r="A11" t="s">
        <v>233</v>
      </c>
      <c r="E11" s="93">
        <f ca="1">Transfer!N6</f>
        <v>2016</v>
      </c>
      <c r="H11" s="16">
        <f t="shared" ca="1" si="0"/>
        <v>0</v>
      </c>
      <c r="I11" s="16">
        <f t="shared" ca="1" si="1"/>
        <v>0</v>
      </c>
      <c r="J11" s="16">
        <f t="shared" ca="1" si="2"/>
        <v>0</v>
      </c>
      <c r="K11" s="16">
        <f t="shared" ca="1" si="3"/>
        <v>0</v>
      </c>
      <c r="L11" s="16">
        <f t="shared" ca="1" si="4"/>
        <v>0</v>
      </c>
      <c r="M11" s="16">
        <f t="shared" ca="1" si="5"/>
        <v>0</v>
      </c>
      <c r="N11" s="16">
        <f t="shared" ca="1" si="6"/>
        <v>1984</v>
      </c>
      <c r="O11" s="35">
        <f ca="1">IF(AND($N11&gt;Transfer!$J$13-1,BerechnungTab!$N11&lt;Transfer!$K$13+1,Transfer!$M$13=1,Transfer!$N$13="vs"),1,0)</f>
        <v>0</v>
      </c>
      <c r="P11" s="90">
        <f ca="1">IF(AND($N11&gt;Transfer!$J$13-1,BerechnungTab!$N11&lt;Transfer!$K$13+1,Transfer!$M$13=1,Transfer!$N$13="nv"),1,0)</f>
        <v>0</v>
      </c>
      <c r="Q11" s="90">
        <f ca="1">IF(AND($N11&gt;Transfer!$J$13-1,BerechnungTab!$N11&lt;Transfer!$K$13+1,Transfer!$M$13=2,Transfer!$N$13="vs"),1,0)</f>
        <v>0</v>
      </c>
      <c r="R11" s="90">
        <f ca="1">IF(AND($N11&gt;Transfer!$J$13-1,BerechnungTab!$N11&lt;Transfer!$K$13+1,Transfer!$M$13=2,Transfer!$N$13="nv"),1,0)</f>
        <v>0</v>
      </c>
      <c r="S11" s="90">
        <f ca="1">IF(AND($N11&gt;Transfer!$J$13-1,BerechnungTab!$N11&lt;Transfer!$K$13+1,Transfer!$M$13=3,Transfer!$N$13="vs"),1,0)</f>
        <v>0</v>
      </c>
      <c r="T11" s="91">
        <f ca="1">IF(AND($N11&gt;Transfer!$J$13-1,BerechnungTab!$N11&lt;Transfer!$K$13+1,Transfer!$M$13=3,Transfer!$N$13="nv"),1,0)</f>
        <v>0</v>
      </c>
      <c r="U11" s="35">
        <f ca="1">IF(AND($N11&gt;Transfer!$J$14-1,BerechnungTab!$N11&lt;Transfer!$K$14+1,Transfer!$M$14=1,Transfer!$N$14="vs"),1,0)</f>
        <v>0</v>
      </c>
      <c r="V11" s="90">
        <f ca="1">IF(AND($N11&gt;Transfer!$J$14-1,BerechnungTab!$N11&lt;Transfer!$K$14+1,Transfer!$M$14=1,Transfer!$N$14="nv"),1,0)</f>
        <v>0</v>
      </c>
      <c r="W11" s="90">
        <f ca="1">IF(AND($N11&gt;Transfer!$J$14-1,BerechnungTab!$N11&lt;Transfer!$K$14+1,Transfer!$M$14=2,Transfer!$N$14="vs"),1,0)</f>
        <v>0</v>
      </c>
      <c r="X11" s="90">
        <f ca="1">IF(AND($N11&gt;Transfer!$J$14-1,BerechnungTab!$N11&lt;Transfer!$K$14+1,Transfer!$M$14=2,Transfer!$N$14="nv"),1,0)</f>
        <v>0</v>
      </c>
      <c r="Y11" s="90">
        <f ca="1">IF(AND($N11&gt;Transfer!$J$14-1,BerechnungTab!$N11&lt;Transfer!$K$14+1,Transfer!$M$14=3,Transfer!$N$14="vs"),1,0)</f>
        <v>0</v>
      </c>
      <c r="Z11" s="91">
        <f ca="1">IF(AND($N11&gt;Transfer!$J$14-1,BerechnungTab!$N11&lt;Transfer!$K$14+1,Transfer!$M$14=3,Transfer!$N$14="nv"),1,0)</f>
        <v>0</v>
      </c>
      <c r="AA11" s="35">
        <f ca="1">IF(AND($N11&gt;Transfer!$J$15-1,BerechnungTab!$N11&lt;Transfer!$K$15+1,Transfer!$M$15=1,Transfer!$N$15="vs"),1,0)</f>
        <v>0</v>
      </c>
      <c r="AB11" s="90">
        <f ca="1">IF(AND($N11&gt;Transfer!$J$15-1,BerechnungTab!$N11&lt;Transfer!$K$15+1,Transfer!$M$15=1,Transfer!$N$15="nv"),1,0)</f>
        <v>0</v>
      </c>
      <c r="AC11" s="90">
        <f ca="1">IF(AND($N11&gt;Transfer!$J$15-1,BerechnungTab!$N11&lt;Transfer!$K$15+1,Transfer!$M$15=2,Transfer!$N$15="vs"),1,0)</f>
        <v>0</v>
      </c>
      <c r="AD11" s="90">
        <f ca="1">IF(AND($N11&gt;Transfer!$J$15-1,BerechnungTab!$N11&lt;Transfer!$K$15+1,Transfer!$M$15=2,Transfer!$N$15="nv"),1,0)</f>
        <v>0</v>
      </c>
      <c r="AE11" s="90">
        <f ca="1">IF(AND($N11&gt;Transfer!$J$15-1,BerechnungTab!$N11&lt;Transfer!$K$15+1,Transfer!$M$15=3,Transfer!$N$15="vs"),1,0)</f>
        <v>0</v>
      </c>
      <c r="AF11" s="91">
        <f ca="1">IF(AND($N11&gt;Transfer!$J$15-1,BerechnungTab!$N11&lt;Transfer!$K$15+1,Transfer!$M$15=3,Transfer!$N$15="nv"),1,0)</f>
        <v>0</v>
      </c>
      <c r="AG11" s="35">
        <f ca="1">IF(AND($N11&gt;Transfer!$J$16-1,BerechnungTab!$N11&lt;Transfer!$K$16+1,Transfer!$M$16=1,Transfer!$N$16="vs"),1,0)</f>
        <v>0</v>
      </c>
      <c r="AH11" s="90">
        <f ca="1">IF(AND($N11&gt;Transfer!$J$16-1,BerechnungTab!$N11&lt;Transfer!$K$16+1,Transfer!$M$16=1,Transfer!$N$16="nv"),1,0)</f>
        <v>0</v>
      </c>
      <c r="AI11" s="90">
        <f ca="1">IF(AND($N11&gt;Transfer!$J$16-1,BerechnungTab!$N11&lt;Transfer!$K$16+1,Transfer!$M$16=2,Transfer!$N$16="vs"),1,0)</f>
        <v>0</v>
      </c>
      <c r="AJ11" s="90">
        <f ca="1">IF(AND($N11&gt;Transfer!$J$16-1,BerechnungTab!$N11&lt;Transfer!$K$16+1,Transfer!$M$16=2,Transfer!$N$16="nv"),1,0)</f>
        <v>0</v>
      </c>
      <c r="AK11" s="90">
        <f ca="1">IF(AND($N11&gt;Transfer!$J$16-1,BerechnungTab!$N11&lt;Transfer!$K$16+1,Transfer!$M$16=3,Transfer!$N$16="vs"),1,0)</f>
        <v>0</v>
      </c>
      <c r="AL11" s="91">
        <f ca="1">IF(AND($N11&gt;Transfer!$J$16-1,BerechnungTab!$N11&lt;Transfer!$K$16+1,Transfer!$M$16=3,Transfer!$N$16="nv"),1,0)</f>
        <v>0</v>
      </c>
      <c r="AM11" s="35">
        <f ca="1">IF(AND($N11&gt;Transfer!$J$17-1,BerechnungTab!$N11&lt;Transfer!$K$17+1,Transfer!$M$17=1,Transfer!$N$17="vs"),1,0)</f>
        <v>0</v>
      </c>
      <c r="AN11" s="90">
        <f ca="1">IF(AND($N11&gt;Transfer!$J$17-1,BerechnungTab!$N11&lt;Transfer!$K$17+1,Transfer!$M$17=1,Transfer!$N$17="nv"),1,0)</f>
        <v>0</v>
      </c>
      <c r="AO11" s="90">
        <f ca="1">IF(AND($N11&gt;Transfer!$J$17-1,BerechnungTab!$N11&lt;Transfer!$K$17+1,Transfer!$M$17=2,Transfer!$N$17="vs"),1,0)</f>
        <v>0</v>
      </c>
      <c r="AP11" s="90">
        <f ca="1">IF(AND($N11&gt;Transfer!$J$17-1,BerechnungTab!$N11&lt;Transfer!$K$17+1,Transfer!$M$17=2,Transfer!$N$17="nv"),1,0)</f>
        <v>0</v>
      </c>
      <c r="AQ11" s="90">
        <f ca="1">IF(AND($N11&gt;Transfer!$J$17-1,BerechnungTab!$N11&lt;Transfer!$K$17+1,Transfer!$M$17=3,Transfer!$N$17="vs"),1,0)</f>
        <v>0</v>
      </c>
      <c r="AR11" s="91">
        <f ca="1">IF(AND($N11&gt;Transfer!$J$17-1,BerechnungTab!$N11&lt;Transfer!$K$17+1,Transfer!$M$17=3,Transfer!$N$17="nv"),1,0)</f>
        <v>0</v>
      </c>
      <c r="AS11" s="35">
        <f ca="1">IF(AND($N11&gt;Transfer!$J$18-1,BerechnungTab!$N11&lt;Transfer!$K$18+1,Transfer!$M$18=1,Transfer!$N$18="vs"),1,0)</f>
        <v>0</v>
      </c>
      <c r="AT11" s="90">
        <f ca="1">IF(AND($N11&gt;Transfer!$J$18-1,BerechnungTab!$N11&lt;Transfer!$K$18+1,Transfer!$M$18=1,Transfer!$N$18="nv"),1,0)</f>
        <v>0</v>
      </c>
      <c r="AU11" s="90">
        <f ca="1">IF(AND($N11&gt;Transfer!$J$18-1,BerechnungTab!$N11&lt;Transfer!$K$18+1,Transfer!$M$18=2,Transfer!$N$18="vs"),1,0)</f>
        <v>0</v>
      </c>
      <c r="AV11" s="90">
        <f ca="1">IF(AND($N11&gt;Transfer!$J$18-1,BerechnungTab!$N11&lt;Transfer!$K$18+1,Transfer!$M$18=2,Transfer!$N$18="nv"),1,0)</f>
        <v>0</v>
      </c>
      <c r="AW11" s="90">
        <f ca="1">IF(AND($N11&gt;Transfer!$J$18-1,BerechnungTab!$N11&lt;Transfer!$K$18+1,Transfer!$M$18=3,Transfer!$N$18="vs"),1,0)</f>
        <v>0</v>
      </c>
      <c r="AX11" s="91">
        <f ca="1">IF(AND($N11&gt;Transfer!$J$18-1,BerechnungTab!$N11&lt;Transfer!$K$18+1,Transfer!$M$18=3,Transfer!$N$18="nv"),1,0)</f>
        <v>0</v>
      </c>
      <c r="AY11" s="35">
        <f ca="1">IF(AND($N11&gt;Transfer!$J$19-1,BerechnungTab!$N11&lt;Transfer!$K$19+1,Transfer!$M$19=1,Transfer!$N$19="vs"),1,0)</f>
        <v>0</v>
      </c>
      <c r="AZ11" s="90">
        <f ca="1">IF(AND($N11&gt;Transfer!$J$19-1,BerechnungTab!$N11&lt;Transfer!$K$19+1,Transfer!$M$19=1,Transfer!$N$19="nv"),1,0)</f>
        <v>0</v>
      </c>
      <c r="BA11" s="90">
        <f ca="1">IF(AND($N11&gt;Transfer!$J$19-1,BerechnungTab!$N11&lt;Transfer!$K$19+1,Transfer!$M$19=2,Transfer!$N$19="vs"),1,0)</f>
        <v>0</v>
      </c>
      <c r="BB11" s="90">
        <f ca="1">IF(AND($N11&gt;Transfer!$J$19-1,BerechnungTab!$N11&lt;Transfer!$K$19+1,Transfer!$M$19=2,Transfer!$N$19="nv"),1,0)</f>
        <v>0</v>
      </c>
      <c r="BC11" s="90">
        <f ca="1">IF(AND($N11&gt;Transfer!$J$19-1,BerechnungTab!$N11&lt;Transfer!$K$19+1,Transfer!$M$19=3,Transfer!$N$19="vs"),1,0)</f>
        <v>0</v>
      </c>
      <c r="BD11" s="91">
        <f ca="1">IF(AND($N11&gt;Transfer!$J$19-1,BerechnungTab!$N11&lt;Transfer!$K$19+1,Transfer!$M$19=3,Transfer!$N$19="nv"),1,0)</f>
        <v>0</v>
      </c>
      <c r="BE11" s="35">
        <f ca="1">IF(AND($N11&gt;Transfer!$J$20-1,BerechnungTab!$N11&lt;Transfer!$K$20+1,Transfer!$M$20=1,Transfer!$N$20="vs"),1,0)</f>
        <v>0</v>
      </c>
      <c r="BF11" s="90">
        <f ca="1">IF(AND($N11&gt;Transfer!$J$20-1,BerechnungTab!$N11&lt;Transfer!$K$20+1,Transfer!$M$20=1,Transfer!$N$20="nv"),1,0)</f>
        <v>0</v>
      </c>
      <c r="BG11" s="90">
        <f ca="1">IF(AND($N11&gt;Transfer!$J$20-1,BerechnungTab!$N11&lt;Transfer!$K$20+1,Transfer!$M$20=2,Transfer!$N$20="vs"),1,0)</f>
        <v>0</v>
      </c>
      <c r="BH11" s="90">
        <f ca="1">IF(AND($N11&gt;Transfer!$J$20-1,BerechnungTab!$N11&lt;Transfer!$K$20+1,Transfer!$M$20=2,Transfer!$N$20="nv"),1,0)</f>
        <v>0</v>
      </c>
      <c r="BI11" s="90">
        <f ca="1">IF(AND($N11&gt;Transfer!$J$20-1,BerechnungTab!$N11&lt;Transfer!$K$20+1,Transfer!$M$20=3,Transfer!$N$20="vs"),1,0)</f>
        <v>0</v>
      </c>
      <c r="BJ11" s="91">
        <f ca="1">IF(AND($N11&gt;Transfer!$J$20-1,BerechnungTab!$N11&lt;Transfer!$K$20+1,Transfer!$M$20=3,Transfer!$N$20="nv"),1,0)</f>
        <v>0</v>
      </c>
      <c r="BK11" s="35">
        <f ca="1">IF(AND($N11&gt;Transfer!$J$21-1,BerechnungTab!$N11&lt;Transfer!$K$21+1,Transfer!$M$21=1,Transfer!$N$21="vs"),1,0)</f>
        <v>0</v>
      </c>
      <c r="BL11" s="90">
        <f ca="1">IF(AND($N11&gt;Transfer!$J$21-1,BerechnungTab!$N11&lt;Transfer!$K$21+1,Transfer!$M$21=1,Transfer!$N$21="nv"),1,0)</f>
        <v>0</v>
      </c>
      <c r="BM11" s="90">
        <f ca="1">IF(AND($N11&gt;Transfer!$J$21-1,BerechnungTab!$N11&lt;Transfer!$K$21+1,Transfer!$M$21=2,Transfer!$N$21="vs"),1,0)</f>
        <v>0</v>
      </c>
      <c r="BN11" s="90">
        <f ca="1">IF(AND($N11&gt;Transfer!$J$21-1,BerechnungTab!$N11&lt;Transfer!$K$21+1,Transfer!$M$21=2,Transfer!$N$21="nv"),1,0)</f>
        <v>0</v>
      </c>
      <c r="BO11" s="90">
        <f ca="1">IF(AND($N11&gt;Transfer!$J$21-1,BerechnungTab!$N11&lt;Transfer!$K$21+1,Transfer!$M$21=3,Transfer!$N$21="vs"),1,0)</f>
        <v>0</v>
      </c>
      <c r="BP11" s="91">
        <f ca="1">IF(AND($N11&gt;Transfer!$J$21-1,BerechnungTab!$N11&lt;Transfer!$K$21+1,Transfer!$M$21=3,Transfer!$N$21="nv"),1,0)</f>
        <v>0</v>
      </c>
      <c r="BQ11" s="35">
        <f ca="1">IF(AND($N11&gt;Transfer!$J$22-1,BerechnungTab!$N11&lt;Transfer!$K$22+1,Transfer!$M$22=1,Transfer!$N$22="vs"),1,0)</f>
        <v>0</v>
      </c>
      <c r="BR11" s="90">
        <f ca="1">IF(AND($N11&gt;Transfer!$J$22-1,BerechnungTab!$N11&lt;Transfer!$K$22+1,Transfer!$M$22=1,Transfer!$N$22="nv"),1,0)</f>
        <v>0</v>
      </c>
      <c r="BS11" s="90">
        <f ca="1">IF(AND($N11&gt;Transfer!$J$22-1,BerechnungTab!$N11&lt;Transfer!$K$22+1,Transfer!$M$22=2,Transfer!$N$22="vs"),1,0)</f>
        <v>0</v>
      </c>
      <c r="BT11" s="90">
        <f ca="1">IF(AND($N11&gt;Transfer!$J$22-1,BerechnungTab!$N11&lt;Transfer!$K$22+1,Transfer!$M$22=2,Transfer!$N$22="nv"),1,0)</f>
        <v>0</v>
      </c>
      <c r="BU11" s="90">
        <f ca="1">IF(AND($N11&gt;Transfer!$J$22-1,BerechnungTab!$N11&lt;Transfer!$K$22+1,Transfer!$M$22=3,Transfer!$N$22="vs"),1,0)</f>
        <v>0</v>
      </c>
      <c r="BV11" s="91">
        <f ca="1">IF(AND($N11&gt;Transfer!$J$22-1,BerechnungTab!$N11&lt;Transfer!$K$22+1,Transfer!$M$22=3,Transfer!$N$22="nv"),1,0)</f>
        <v>0</v>
      </c>
    </row>
    <row r="12" spans="1:74">
      <c r="A12" t="s">
        <v>85</v>
      </c>
      <c r="E12" s="92" t="str">
        <f>IF(Transfer!J9&gt;0,Transfer!J9,"------")</f>
        <v>------</v>
      </c>
      <c r="H12" s="16">
        <f t="shared" ca="1" si="0"/>
        <v>0</v>
      </c>
      <c r="I12" s="16">
        <f t="shared" ca="1" si="1"/>
        <v>0</v>
      </c>
      <c r="J12" s="16">
        <f t="shared" ca="1" si="2"/>
        <v>0</v>
      </c>
      <c r="K12" s="16">
        <f t="shared" ca="1" si="3"/>
        <v>0</v>
      </c>
      <c r="L12" s="16">
        <f t="shared" ca="1" si="4"/>
        <v>0</v>
      </c>
      <c r="M12" s="16">
        <f t="shared" ca="1" si="5"/>
        <v>0</v>
      </c>
      <c r="N12" s="16">
        <f t="shared" ca="1" si="6"/>
        <v>1985</v>
      </c>
      <c r="O12" s="35">
        <f ca="1">IF(AND($N12&gt;Transfer!$J$13-1,BerechnungTab!$N12&lt;Transfer!$K$13+1,Transfer!$M$13=1,Transfer!$N$13="vs"),1,0)</f>
        <v>0</v>
      </c>
      <c r="P12" s="90">
        <f ca="1">IF(AND($N12&gt;Transfer!$J$13-1,BerechnungTab!$N12&lt;Transfer!$K$13+1,Transfer!$M$13=1,Transfer!$N$13="nv"),1,0)</f>
        <v>0</v>
      </c>
      <c r="Q12" s="90">
        <f ca="1">IF(AND($N12&gt;Transfer!$J$13-1,BerechnungTab!$N12&lt;Transfer!$K$13+1,Transfer!$M$13=2,Transfer!$N$13="vs"),1,0)</f>
        <v>0</v>
      </c>
      <c r="R12" s="90">
        <f ca="1">IF(AND($N12&gt;Transfer!$J$13-1,BerechnungTab!$N12&lt;Transfer!$K$13+1,Transfer!$M$13=2,Transfer!$N$13="nv"),1,0)</f>
        <v>0</v>
      </c>
      <c r="S12" s="90">
        <f ca="1">IF(AND($N12&gt;Transfer!$J$13-1,BerechnungTab!$N12&lt;Transfer!$K$13+1,Transfer!$M$13=3,Transfer!$N$13="vs"),1,0)</f>
        <v>0</v>
      </c>
      <c r="T12" s="91">
        <f ca="1">IF(AND($N12&gt;Transfer!$J$13-1,BerechnungTab!$N12&lt;Transfer!$K$13+1,Transfer!$M$13=3,Transfer!$N$13="nv"),1,0)</f>
        <v>0</v>
      </c>
      <c r="U12" s="35">
        <f ca="1">IF(AND($N12&gt;Transfer!$J$14-1,BerechnungTab!$N12&lt;Transfer!$K$14+1,Transfer!$M$14=1,Transfer!$N$14="vs"),1,0)</f>
        <v>0</v>
      </c>
      <c r="V12" s="90">
        <f ca="1">IF(AND($N12&gt;Transfer!$J$14-1,BerechnungTab!$N12&lt;Transfer!$K$14+1,Transfer!$M$14=1,Transfer!$N$14="nv"),1,0)</f>
        <v>0</v>
      </c>
      <c r="W12" s="90">
        <f ca="1">IF(AND($N12&gt;Transfer!$J$14-1,BerechnungTab!$N12&lt;Transfer!$K$14+1,Transfer!$M$14=2,Transfer!$N$14="vs"),1,0)</f>
        <v>0</v>
      </c>
      <c r="X12" s="90">
        <f ca="1">IF(AND($N12&gt;Transfer!$J$14-1,BerechnungTab!$N12&lt;Transfer!$K$14+1,Transfer!$M$14=2,Transfer!$N$14="nv"),1,0)</f>
        <v>0</v>
      </c>
      <c r="Y12" s="90">
        <f ca="1">IF(AND($N12&gt;Transfer!$J$14-1,BerechnungTab!$N12&lt;Transfer!$K$14+1,Transfer!$M$14=3,Transfer!$N$14="vs"),1,0)</f>
        <v>0</v>
      </c>
      <c r="Z12" s="91">
        <f ca="1">IF(AND($N12&gt;Transfer!$J$14-1,BerechnungTab!$N12&lt;Transfer!$K$14+1,Transfer!$M$14=3,Transfer!$N$14="nv"),1,0)</f>
        <v>0</v>
      </c>
      <c r="AA12" s="35">
        <f ca="1">IF(AND($N12&gt;Transfer!$J$15-1,BerechnungTab!$N12&lt;Transfer!$K$15+1,Transfer!$M$15=1,Transfer!$N$15="vs"),1,0)</f>
        <v>0</v>
      </c>
      <c r="AB12" s="90">
        <f ca="1">IF(AND($N12&gt;Transfer!$J$15-1,BerechnungTab!$N12&lt;Transfer!$K$15+1,Transfer!$M$15=1,Transfer!$N$15="nv"),1,0)</f>
        <v>0</v>
      </c>
      <c r="AC12" s="90">
        <f ca="1">IF(AND($N12&gt;Transfer!$J$15-1,BerechnungTab!$N12&lt;Transfer!$K$15+1,Transfer!$M$15=2,Transfer!$N$15="vs"),1,0)</f>
        <v>0</v>
      </c>
      <c r="AD12" s="90">
        <f ca="1">IF(AND($N12&gt;Transfer!$J$15-1,BerechnungTab!$N12&lt;Transfer!$K$15+1,Transfer!$M$15=2,Transfer!$N$15="nv"),1,0)</f>
        <v>0</v>
      </c>
      <c r="AE12" s="90">
        <f ca="1">IF(AND($N12&gt;Transfer!$J$15-1,BerechnungTab!$N12&lt;Transfer!$K$15+1,Transfer!$M$15=3,Transfer!$N$15="vs"),1,0)</f>
        <v>0</v>
      </c>
      <c r="AF12" s="91">
        <f ca="1">IF(AND($N12&gt;Transfer!$J$15-1,BerechnungTab!$N12&lt;Transfer!$K$15+1,Transfer!$M$15=3,Transfer!$N$15="nv"),1,0)</f>
        <v>0</v>
      </c>
      <c r="AG12" s="35">
        <f ca="1">IF(AND($N12&gt;Transfer!$J$16-1,BerechnungTab!$N12&lt;Transfer!$K$16+1,Transfer!$M$16=1,Transfer!$N$16="vs"),1,0)</f>
        <v>0</v>
      </c>
      <c r="AH12" s="90">
        <f ca="1">IF(AND($N12&gt;Transfer!$J$16-1,BerechnungTab!$N12&lt;Transfer!$K$16+1,Transfer!$M$16=1,Transfer!$N$16="nv"),1,0)</f>
        <v>0</v>
      </c>
      <c r="AI12" s="90">
        <f ca="1">IF(AND($N12&gt;Transfer!$J$16-1,BerechnungTab!$N12&lt;Transfer!$K$16+1,Transfer!$M$16=2,Transfer!$N$16="vs"),1,0)</f>
        <v>0</v>
      </c>
      <c r="AJ12" s="90">
        <f ca="1">IF(AND($N12&gt;Transfer!$J$16-1,BerechnungTab!$N12&lt;Transfer!$K$16+1,Transfer!$M$16=2,Transfer!$N$16="nv"),1,0)</f>
        <v>0</v>
      </c>
      <c r="AK12" s="90">
        <f ca="1">IF(AND($N12&gt;Transfer!$J$16-1,BerechnungTab!$N12&lt;Transfer!$K$16+1,Transfer!$M$16=3,Transfer!$N$16="vs"),1,0)</f>
        <v>0</v>
      </c>
      <c r="AL12" s="91">
        <f ca="1">IF(AND($N12&gt;Transfer!$J$16-1,BerechnungTab!$N12&lt;Transfer!$K$16+1,Transfer!$M$16=3,Transfer!$N$16="nv"),1,0)</f>
        <v>0</v>
      </c>
      <c r="AM12" s="35">
        <f ca="1">IF(AND($N12&gt;Transfer!$J$17-1,BerechnungTab!$N12&lt;Transfer!$K$17+1,Transfer!$M$17=1,Transfer!$N$17="vs"),1,0)</f>
        <v>0</v>
      </c>
      <c r="AN12" s="90">
        <f ca="1">IF(AND($N12&gt;Transfer!$J$17-1,BerechnungTab!$N12&lt;Transfer!$K$17+1,Transfer!$M$17=1,Transfer!$N$17="nv"),1,0)</f>
        <v>0</v>
      </c>
      <c r="AO12" s="90">
        <f ca="1">IF(AND($N12&gt;Transfer!$J$17-1,BerechnungTab!$N12&lt;Transfer!$K$17+1,Transfer!$M$17=2,Transfer!$N$17="vs"),1,0)</f>
        <v>0</v>
      </c>
      <c r="AP12" s="90">
        <f ca="1">IF(AND($N12&gt;Transfer!$J$17-1,BerechnungTab!$N12&lt;Transfer!$K$17+1,Transfer!$M$17=2,Transfer!$N$17="nv"),1,0)</f>
        <v>0</v>
      </c>
      <c r="AQ12" s="90">
        <f ca="1">IF(AND($N12&gt;Transfer!$J$17-1,BerechnungTab!$N12&lt;Transfer!$K$17+1,Transfer!$M$17=3,Transfer!$N$17="vs"),1,0)</f>
        <v>0</v>
      </c>
      <c r="AR12" s="91">
        <f ca="1">IF(AND($N12&gt;Transfer!$J$17-1,BerechnungTab!$N12&lt;Transfer!$K$17+1,Transfer!$M$17=3,Transfer!$N$17="nv"),1,0)</f>
        <v>0</v>
      </c>
      <c r="AS12" s="35">
        <f ca="1">IF(AND($N12&gt;Transfer!$J$18-1,BerechnungTab!$N12&lt;Transfer!$K$18+1,Transfer!$M$18=1,Transfer!$N$18="vs"),1,0)</f>
        <v>0</v>
      </c>
      <c r="AT12" s="90">
        <f ca="1">IF(AND($N12&gt;Transfer!$J$18-1,BerechnungTab!$N12&lt;Transfer!$K$18+1,Transfer!$M$18=1,Transfer!$N$18="nv"),1,0)</f>
        <v>0</v>
      </c>
      <c r="AU12" s="90">
        <f ca="1">IF(AND($N12&gt;Transfer!$J$18-1,BerechnungTab!$N12&lt;Transfer!$K$18+1,Transfer!$M$18=2,Transfer!$N$18="vs"),1,0)</f>
        <v>0</v>
      </c>
      <c r="AV12" s="90">
        <f ca="1">IF(AND($N12&gt;Transfer!$J$18-1,BerechnungTab!$N12&lt;Transfer!$K$18+1,Transfer!$M$18=2,Transfer!$N$18="nv"),1,0)</f>
        <v>0</v>
      </c>
      <c r="AW12" s="90">
        <f ca="1">IF(AND($N12&gt;Transfer!$J$18-1,BerechnungTab!$N12&lt;Transfer!$K$18+1,Transfer!$M$18=3,Transfer!$N$18="vs"),1,0)</f>
        <v>0</v>
      </c>
      <c r="AX12" s="91">
        <f ca="1">IF(AND($N12&gt;Transfer!$J$18-1,BerechnungTab!$N12&lt;Transfer!$K$18+1,Transfer!$M$18=3,Transfer!$N$18="nv"),1,0)</f>
        <v>0</v>
      </c>
      <c r="AY12" s="35">
        <f ca="1">IF(AND($N12&gt;Transfer!$J$19-1,BerechnungTab!$N12&lt;Transfer!$K$19+1,Transfer!$M$19=1,Transfer!$N$19="vs"),1,0)</f>
        <v>0</v>
      </c>
      <c r="AZ12" s="90">
        <f ca="1">IF(AND($N12&gt;Transfer!$J$19-1,BerechnungTab!$N12&lt;Transfer!$K$19+1,Transfer!$M$19=1,Transfer!$N$19="nv"),1,0)</f>
        <v>0</v>
      </c>
      <c r="BA12" s="90">
        <f ca="1">IF(AND($N12&gt;Transfer!$J$19-1,BerechnungTab!$N12&lt;Transfer!$K$19+1,Transfer!$M$19=2,Transfer!$N$19="vs"),1,0)</f>
        <v>0</v>
      </c>
      <c r="BB12" s="90">
        <f ca="1">IF(AND($N12&gt;Transfer!$J$19-1,BerechnungTab!$N12&lt;Transfer!$K$19+1,Transfer!$M$19=2,Transfer!$N$19="nv"),1,0)</f>
        <v>0</v>
      </c>
      <c r="BC12" s="90">
        <f ca="1">IF(AND($N12&gt;Transfer!$J$19-1,BerechnungTab!$N12&lt;Transfer!$K$19+1,Transfer!$M$19=3,Transfer!$N$19="vs"),1,0)</f>
        <v>0</v>
      </c>
      <c r="BD12" s="91">
        <f ca="1">IF(AND($N12&gt;Transfer!$J$19-1,BerechnungTab!$N12&lt;Transfer!$K$19+1,Transfer!$M$19=3,Transfer!$N$19="nv"),1,0)</f>
        <v>0</v>
      </c>
      <c r="BE12" s="35">
        <f ca="1">IF(AND($N12&gt;Transfer!$J$20-1,BerechnungTab!$N12&lt;Transfer!$K$20+1,Transfer!$M$20=1,Transfer!$N$20="vs"),1,0)</f>
        <v>0</v>
      </c>
      <c r="BF12" s="90">
        <f ca="1">IF(AND($N12&gt;Transfer!$J$20-1,BerechnungTab!$N12&lt;Transfer!$K$20+1,Transfer!$M$20=1,Transfer!$N$20="nv"),1,0)</f>
        <v>0</v>
      </c>
      <c r="BG12" s="90">
        <f ca="1">IF(AND($N12&gt;Transfer!$J$20-1,BerechnungTab!$N12&lt;Transfer!$K$20+1,Transfer!$M$20=2,Transfer!$N$20="vs"),1,0)</f>
        <v>0</v>
      </c>
      <c r="BH12" s="90">
        <f ca="1">IF(AND($N12&gt;Transfer!$J$20-1,BerechnungTab!$N12&lt;Transfer!$K$20+1,Transfer!$M$20=2,Transfer!$N$20="nv"),1,0)</f>
        <v>0</v>
      </c>
      <c r="BI12" s="90">
        <f ca="1">IF(AND($N12&gt;Transfer!$J$20-1,BerechnungTab!$N12&lt;Transfer!$K$20+1,Transfer!$M$20=3,Transfer!$N$20="vs"),1,0)</f>
        <v>0</v>
      </c>
      <c r="BJ12" s="91">
        <f ca="1">IF(AND($N12&gt;Transfer!$J$20-1,BerechnungTab!$N12&lt;Transfer!$K$20+1,Transfer!$M$20=3,Transfer!$N$20="nv"),1,0)</f>
        <v>0</v>
      </c>
      <c r="BK12" s="35">
        <f ca="1">IF(AND($N12&gt;Transfer!$J$21-1,BerechnungTab!$N12&lt;Transfer!$K$21+1,Transfer!$M$21=1,Transfer!$N$21="vs"),1,0)</f>
        <v>0</v>
      </c>
      <c r="BL12" s="90">
        <f ca="1">IF(AND($N12&gt;Transfer!$J$21-1,BerechnungTab!$N12&lt;Transfer!$K$21+1,Transfer!$M$21=1,Transfer!$N$21="nv"),1,0)</f>
        <v>0</v>
      </c>
      <c r="BM12" s="90">
        <f ca="1">IF(AND($N12&gt;Transfer!$J$21-1,BerechnungTab!$N12&lt;Transfer!$K$21+1,Transfer!$M$21=2,Transfer!$N$21="vs"),1,0)</f>
        <v>0</v>
      </c>
      <c r="BN12" s="90">
        <f ca="1">IF(AND($N12&gt;Transfer!$J$21-1,BerechnungTab!$N12&lt;Transfer!$K$21+1,Transfer!$M$21=2,Transfer!$N$21="nv"),1,0)</f>
        <v>0</v>
      </c>
      <c r="BO12" s="90">
        <f ca="1">IF(AND($N12&gt;Transfer!$J$21-1,BerechnungTab!$N12&lt;Transfer!$K$21+1,Transfer!$M$21=3,Transfer!$N$21="vs"),1,0)</f>
        <v>0</v>
      </c>
      <c r="BP12" s="91">
        <f ca="1">IF(AND($N12&gt;Transfer!$J$21-1,BerechnungTab!$N12&lt;Transfer!$K$21+1,Transfer!$M$21=3,Transfer!$N$21="nv"),1,0)</f>
        <v>0</v>
      </c>
      <c r="BQ12" s="35">
        <f ca="1">IF(AND($N12&gt;Transfer!$J$22-1,BerechnungTab!$N12&lt;Transfer!$K$22+1,Transfer!$M$22=1,Transfer!$N$22="vs"),1,0)</f>
        <v>0</v>
      </c>
      <c r="BR12" s="90">
        <f ca="1">IF(AND($N12&gt;Transfer!$J$22-1,BerechnungTab!$N12&lt;Transfer!$K$22+1,Transfer!$M$22=1,Transfer!$N$22="nv"),1,0)</f>
        <v>0</v>
      </c>
      <c r="BS12" s="90">
        <f ca="1">IF(AND($N12&gt;Transfer!$J$22-1,BerechnungTab!$N12&lt;Transfer!$K$22+1,Transfer!$M$22=2,Transfer!$N$22="vs"),1,0)</f>
        <v>0</v>
      </c>
      <c r="BT12" s="90">
        <f ca="1">IF(AND($N12&gt;Transfer!$J$22-1,BerechnungTab!$N12&lt;Transfer!$K$22+1,Transfer!$M$22=2,Transfer!$N$22="nv"),1,0)</f>
        <v>0</v>
      </c>
      <c r="BU12" s="90">
        <f ca="1">IF(AND($N12&gt;Transfer!$J$22-1,BerechnungTab!$N12&lt;Transfer!$K$22+1,Transfer!$M$22=3,Transfer!$N$22="vs"),1,0)</f>
        <v>0</v>
      </c>
      <c r="BV12" s="91">
        <f ca="1">IF(AND($N12&gt;Transfer!$J$22-1,BerechnungTab!$N12&lt;Transfer!$K$22+1,Transfer!$M$22=3,Transfer!$N$22="nv"),1,0)</f>
        <v>0</v>
      </c>
    </row>
    <row r="13" spans="1:74">
      <c r="A13" t="s">
        <v>220</v>
      </c>
      <c r="E13" s="93">
        <f ca="1">Transfer!N33</f>
        <v>1977</v>
      </c>
      <c r="F13" s="93">
        <f ca="1">IF(Transfer!N34&gt;0,Transfer!N34,"------")</f>
        <v>2016</v>
      </c>
      <c r="G13" s="94"/>
      <c r="H13" s="16">
        <f t="shared" ca="1" si="0"/>
        <v>0</v>
      </c>
      <c r="I13" s="16">
        <f t="shared" ca="1" si="1"/>
        <v>0</v>
      </c>
      <c r="J13" s="16">
        <f t="shared" ca="1" si="2"/>
        <v>0</v>
      </c>
      <c r="K13" s="16">
        <f t="shared" ca="1" si="3"/>
        <v>0</v>
      </c>
      <c r="L13" s="16">
        <f t="shared" ca="1" si="4"/>
        <v>0</v>
      </c>
      <c r="M13" s="16">
        <f t="shared" ca="1" si="5"/>
        <v>0</v>
      </c>
      <c r="N13" s="16">
        <f t="shared" ca="1" si="6"/>
        <v>1986</v>
      </c>
      <c r="O13" s="35">
        <f ca="1">IF(AND($N13&gt;Transfer!$J$13-1,BerechnungTab!$N13&lt;Transfer!$K$13+1,Transfer!$M$13=1,Transfer!$N$13="vs"),1,0)</f>
        <v>0</v>
      </c>
      <c r="P13" s="90">
        <f ca="1">IF(AND($N13&gt;Transfer!$J$13-1,BerechnungTab!$N13&lt;Transfer!$K$13+1,Transfer!$M$13=1,Transfer!$N$13="nv"),1,0)</f>
        <v>0</v>
      </c>
      <c r="Q13" s="90">
        <f ca="1">IF(AND($N13&gt;Transfer!$J$13-1,BerechnungTab!$N13&lt;Transfer!$K$13+1,Transfer!$M$13=2,Transfer!$N$13="vs"),1,0)</f>
        <v>0</v>
      </c>
      <c r="R13" s="90">
        <f ca="1">IF(AND($N13&gt;Transfer!$J$13-1,BerechnungTab!$N13&lt;Transfer!$K$13+1,Transfer!$M$13=2,Transfer!$N$13="nv"),1,0)</f>
        <v>0</v>
      </c>
      <c r="S13" s="90">
        <f ca="1">IF(AND($N13&gt;Transfer!$J$13-1,BerechnungTab!$N13&lt;Transfer!$K$13+1,Transfer!$M$13=3,Transfer!$N$13="vs"),1,0)</f>
        <v>0</v>
      </c>
      <c r="T13" s="91">
        <f ca="1">IF(AND($N13&gt;Transfer!$J$13-1,BerechnungTab!$N13&lt;Transfer!$K$13+1,Transfer!$M$13=3,Transfer!$N$13="nv"),1,0)</f>
        <v>0</v>
      </c>
      <c r="U13" s="35">
        <f ca="1">IF(AND($N13&gt;Transfer!$J$14-1,BerechnungTab!$N13&lt;Transfer!$K$14+1,Transfer!$M$14=1,Transfer!$N$14="vs"),1,0)</f>
        <v>0</v>
      </c>
      <c r="V13" s="90">
        <f ca="1">IF(AND($N13&gt;Transfer!$J$14-1,BerechnungTab!$N13&lt;Transfer!$K$14+1,Transfer!$M$14=1,Transfer!$N$14="nv"),1,0)</f>
        <v>0</v>
      </c>
      <c r="W13" s="90">
        <f ca="1">IF(AND($N13&gt;Transfer!$J$14-1,BerechnungTab!$N13&lt;Transfer!$K$14+1,Transfer!$M$14=2,Transfer!$N$14="vs"),1,0)</f>
        <v>0</v>
      </c>
      <c r="X13" s="90">
        <f ca="1">IF(AND($N13&gt;Transfer!$J$14-1,BerechnungTab!$N13&lt;Transfer!$K$14+1,Transfer!$M$14=2,Transfer!$N$14="nv"),1,0)</f>
        <v>0</v>
      </c>
      <c r="Y13" s="90">
        <f ca="1">IF(AND($N13&gt;Transfer!$J$14-1,BerechnungTab!$N13&lt;Transfer!$K$14+1,Transfer!$M$14=3,Transfer!$N$14="vs"),1,0)</f>
        <v>0</v>
      </c>
      <c r="Z13" s="91">
        <f ca="1">IF(AND($N13&gt;Transfer!$J$14-1,BerechnungTab!$N13&lt;Transfer!$K$14+1,Transfer!$M$14=3,Transfer!$N$14="nv"),1,0)</f>
        <v>0</v>
      </c>
      <c r="AA13" s="35">
        <f ca="1">IF(AND($N13&gt;Transfer!$J$15-1,BerechnungTab!$N13&lt;Transfer!$K$15+1,Transfer!$M$15=1,Transfer!$N$15="vs"),1,0)</f>
        <v>0</v>
      </c>
      <c r="AB13" s="90">
        <f ca="1">IF(AND($N13&gt;Transfer!$J$15-1,BerechnungTab!$N13&lt;Transfer!$K$15+1,Transfer!$M$15=1,Transfer!$N$15="nv"),1,0)</f>
        <v>0</v>
      </c>
      <c r="AC13" s="90">
        <f ca="1">IF(AND($N13&gt;Transfer!$J$15-1,BerechnungTab!$N13&lt;Transfer!$K$15+1,Transfer!$M$15=2,Transfer!$N$15="vs"),1,0)</f>
        <v>0</v>
      </c>
      <c r="AD13" s="90">
        <f ca="1">IF(AND($N13&gt;Transfer!$J$15-1,BerechnungTab!$N13&lt;Transfer!$K$15+1,Transfer!$M$15=2,Transfer!$N$15="nv"),1,0)</f>
        <v>0</v>
      </c>
      <c r="AE13" s="90">
        <f ca="1">IF(AND($N13&gt;Transfer!$J$15-1,BerechnungTab!$N13&lt;Transfer!$K$15+1,Transfer!$M$15=3,Transfer!$N$15="vs"),1,0)</f>
        <v>0</v>
      </c>
      <c r="AF13" s="91">
        <f ca="1">IF(AND($N13&gt;Transfer!$J$15-1,BerechnungTab!$N13&lt;Transfer!$K$15+1,Transfer!$M$15=3,Transfer!$N$15="nv"),1,0)</f>
        <v>0</v>
      </c>
      <c r="AG13" s="35">
        <f ca="1">IF(AND($N13&gt;Transfer!$J$16-1,BerechnungTab!$N13&lt;Transfer!$K$16+1,Transfer!$M$16=1,Transfer!$N$16="vs"),1,0)</f>
        <v>0</v>
      </c>
      <c r="AH13" s="90">
        <f ca="1">IF(AND($N13&gt;Transfer!$J$16-1,BerechnungTab!$N13&lt;Transfer!$K$16+1,Transfer!$M$16=1,Transfer!$N$16="nv"),1,0)</f>
        <v>0</v>
      </c>
      <c r="AI13" s="90">
        <f ca="1">IF(AND($N13&gt;Transfer!$J$16-1,BerechnungTab!$N13&lt;Transfer!$K$16+1,Transfer!$M$16=2,Transfer!$N$16="vs"),1,0)</f>
        <v>0</v>
      </c>
      <c r="AJ13" s="90">
        <f ca="1">IF(AND($N13&gt;Transfer!$J$16-1,BerechnungTab!$N13&lt;Transfer!$K$16+1,Transfer!$M$16=2,Transfer!$N$16="nv"),1,0)</f>
        <v>0</v>
      </c>
      <c r="AK13" s="90">
        <f ca="1">IF(AND($N13&gt;Transfer!$J$16-1,BerechnungTab!$N13&lt;Transfer!$K$16+1,Transfer!$M$16=3,Transfer!$N$16="vs"),1,0)</f>
        <v>0</v>
      </c>
      <c r="AL13" s="91">
        <f ca="1">IF(AND($N13&gt;Transfer!$J$16-1,BerechnungTab!$N13&lt;Transfer!$K$16+1,Transfer!$M$16=3,Transfer!$N$16="nv"),1,0)</f>
        <v>0</v>
      </c>
      <c r="AM13" s="35">
        <f ca="1">IF(AND($N13&gt;Transfer!$J$17-1,BerechnungTab!$N13&lt;Transfer!$K$17+1,Transfer!$M$17=1,Transfer!$N$17="vs"),1,0)</f>
        <v>0</v>
      </c>
      <c r="AN13" s="90">
        <f ca="1">IF(AND($N13&gt;Transfer!$J$17-1,BerechnungTab!$N13&lt;Transfer!$K$17+1,Transfer!$M$17=1,Transfer!$N$17="nv"),1,0)</f>
        <v>0</v>
      </c>
      <c r="AO13" s="90">
        <f ca="1">IF(AND($N13&gt;Transfer!$J$17-1,BerechnungTab!$N13&lt;Transfer!$K$17+1,Transfer!$M$17=2,Transfer!$N$17="vs"),1,0)</f>
        <v>0</v>
      </c>
      <c r="AP13" s="90">
        <f ca="1">IF(AND($N13&gt;Transfer!$J$17-1,BerechnungTab!$N13&lt;Transfer!$K$17+1,Transfer!$M$17=2,Transfer!$N$17="nv"),1,0)</f>
        <v>0</v>
      </c>
      <c r="AQ13" s="90">
        <f ca="1">IF(AND($N13&gt;Transfer!$J$17-1,BerechnungTab!$N13&lt;Transfer!$K$17+1,Transfer!$M$17=3,Transfer!$N$17="vs"),1,0)</f>
        <v>0</v>
      </c>
      <c r="AR13" s="91">
        <f ca="1">IF(AND($N13&gt;Transfer!$J$17-1,BerechnungTab!$N13&lt;Transfer!$K$17+1,Transfer!$M$17=3,Transfer!$N$17="nv"),1,0)</f>
        <v>0</v>
      </c>
      <c r="AS13" s="35">
        <f ca="1">IF(AND($N13&gt;Transfer!$J$18-1,BerechnungTab!$N13&lt;Transfer!$K$18+1,Transfer!$M$18=1,Transfer!$N$18="vs"),1,0)</f>
        <v>0</v>
      </c>
      <c r="AT13" s="90">
        <f ca="1">IF(AND($N13&gt;Transfer!$J$18-1,BerechnungTab!$N13&lt;Transfer!$K$18+1,Transfer!$M$18=1,Transfer!$N$18="nv"),1,0)</f>
        <v>0</v>
      </c>
      <c r="AU13" s="90">
        <f ca="1">IF(AND($N13&gt;Transfer!$J$18-1,BerechnungTab!$N13&lt;Transfer!$K$18+1,Transfer!$M$18=2,Transfer!$N$18="vs"),1,0)</f>
        <v>0</v>
      </c>
      <c r="AV13" s="90">
        <f ca="1">IF(AND($N13&gt;Transfer!$J$18-1,BerechnungTab!$N13&lt;Transfer!$K$18+1,Transfer!$M$18=2,Transfer!$N$18="nv"),1,0)</f>
        <v>0</v>
      </c>
      <c r="AW13" s="90">
        <f ca="1">IF(AND($N13&gt;Transfer!$J$18-1,BerechnungTab!$N13&lt;Transfer!$K$18+1,Transfer!$M$18=3,Transfer!$N$18="vs"),1,0)</f>
        <v>0</v>
      </c>
      <c r="AX13" s="91">
        <f ca="1">IF(AND($N13&gt;Transfer!$J$18-1,BerechnungTab!$N13&lt;Transfer!$K$18+1,Transfer!$M$18=3,Transfer!$N$18="nv"),1,0)</f>
        <v>0</v>
      </c>
      <c r="AY13" s="35">
        <f ca="1">IF(AND($N13&gt;Transfer!$J$19-1,BerechnungTab!$N13&lt;Transfer!$K$19+1,Transfer!$M$19=1,Transfer!$N$19="vs"),1,0)</f>
        <v>0</v>
      </c>
      <c r="AZ13" s="90">
        <f ca="1">IF(AND($N13&gt;Transfer!$J$19-1,BerechnungTab!$N13&lt;Transfer!$K$19+1,Transfer!$M$19=1,Transfer!$N$19="nv"),1,0)</f>
        <v>0</v>
      </c>
      <c r="BA13" s="90">
        <f ca="1">IF(AND($N13&gt;Transfer!$J$19-1,BerechnungTab!$N13&lt;Transfer!$K$19+1,Transfer!$M$19=2,Transfer!$N$19="vs"),1,0)</f>
        <v>0</v>
      </c>
      <c r="BB13" s="90">
        <f ca="1">IF(AND($N13&gt;Transfer!$J$19-1,BerechnungTab!$N13&lt;Transfer!$K$19+1,Transfer!$M$19=2,Transfer!$N$19="nv"),1,0)</f>
        <v>0</v>
      </c>
      <c r="BC13" s="90">
        <f ca="1">IF(AND($N13&gt;Transfer!$J$19-1,BerechnungTab!$N13&lt;Transfer!$K$19+1,Transfer!$M$19=3,Transfer!$N$19="vs"),1,0)</f>
        <v>0</v>
      </c>
      <c r="BD13" s="91">
        <f ca="1">IF(AND($N13&gt;Transfer!$J$19-1,BerechnungTab!$N13&lt;Transfer!$K$19+1,Transfer!$M$19=3,Transfer!$N$19="nv"),1,0)</f>
        <v>0</v>
      </c>
      <c r="BE13" s="35">
        <f ca="1">IF(AND($N13&gt;Transfer!$J$20-1,BerechnungTab!$N13&lt;Transfer!$K$20+1,Transfer!$M$20=1,Transfer!$N$20="vs"),1,0)</f>
        <v>0</v>
      </c>
      <c r="BF13" s="90">
        <f ca="1">IF(AND($N13&gt;Transfer!$J$20-1,BerechnungTab!$N13&lt;Transfer!$K$20+1,Transfer!$M$20=1,Transfer!$N$20="nv"),1,0)</f>
        <v>0</v>
      </c>
      <c r="BG13" s="90">
        <f ca="1">IF(AND($N13&gt;Transfer!$J$20-1,BerechnungTab!$N13&lt;Transfer!$K$20+1,Transfer!$M$20=2,Transfer!$N$20="vs"),1,0)</f>
        <v>0</v>
      </c>
      <c r="BH13" s="90">
        <f ca="1">IF(AND($N13&gt;Transfer!$J$20-1,BerechnungTab!$N13&lt;Transfer!$K$20+1,Transfer!$M$20=2,Transfer!$N$20="nv"),1,0)</f>
        <v>0</v>
      </c>
      <c r="BI13" s="90">
        <f ca="1">IF(AND($N13&gt;Transfer!$J$20-1,BerechnungTab!$N13&lt;Transfer!$K$20+1,Transfer!$M$20=3,Transfer!$N$20="vs"),1,0)</f>
        <v>0</v>
      </c>
      <c r="BJ13" s="91">
        <f ca="1">IF(AND($N13&gt;Transfer!$J$20-1,BerechnungTab!$N13&lt;Transfer!$K$20+1,Transfer!$M$20=3,Transfer!$N$20="nv"),1,0)</f>
        <v>0</v>
      </c>
      <c r="BK13" s="35">
        <f ca="1">IF(AND($N13&gt;Transfer!$J$21-1,BerechnungTab!$N13&lt;Transfer!$K$21+1,Transfer!$M$21=1,Transfer!$N$21="vs"),1,0)</f>
        <v>0</v>
      </c>
      <c r="BL13" s="90">
        <f ca="1">IF(AND($N13&gt;Transfer!$J$21-1,BerechnungTab!$N13&lt;Transfer!$K$21+1,Transfer!$M$21=1,Transfer!$N$21="nv"),1,0)</f>
        <v>0</v>
      </c>
      <c r="BM13" s="90">
        <f ca="1">IF(AND($N13&gt;Transfer!$J$21-1,BerechnungTab!$N13&lt;Transfer!$K$21+1,Transfer!$M$21=2,Transfer!$N$21="vs"),1,0)</f>
        <v>0</v>
      </c>
      <c r="BN13" s="90">
        <f ca="1">IF(AND($N13&gt;Transfer!$J$21-1,BerechnungTab!$N13&lt;Transfer!$K$21+1,Transfer!$M$21=2,Transfer!$N$21="nv"),1,0)</f>
        <v>0</v>
      </c>
      <c r="BO13" s="90">
        <f ca="1">IF(AND($N13&gt;Transfer!$J$21-1,BerechnungTab!$N13&lt;Transfer!$K$21+1,Transfer!$M$21=3,Transfer!$N$21="vs"),1,0)</f>
        <v>0</v>
      </c>
      <c r="BP13" s="91">
        <f ca="1">IF(AND($N13&gt;Transfer!$J$21-1,BerechnungTab!$N13&lt;Transfer!$K$21+1,Transfer!$M$21=3,Transfer!$N$21="nv"),1,0)</f>
        <v>0</v>
      </c>
      <c r="BQ13" s="35">
        <f ca="1">IF(AND($N13&gt;Transfer!$J$22-1,BerechnungTab!$N13&lt;Transfer!$K$22+1,Transfer!$M$22=1,Transfer!$N$22="vs"),1,0)</f>
        <v>0</v>
      </c>
      <c r="BR13" s="90">
        <f ca="1">IF(AND($N13&gt;Transfer!$J$22-1,BerechnungTab!$N13&lt;Transfer!$K$22+1,Transfer!$M$22=1,Transfer!$N$22="nv"),1,0)</f>
        <v>0</v>
      </c>
      <c r="BS13" s="90">
        <f ca="1">IF(AND($N13&gt;Transfer!$J$22-1,BerechnungTab!$N13&lt;Transfer!$K$22+1,Transfer!$M$22=2,Transfer!$N$22="vs"),1,0)</f>
        <v>0</v>
      </c>
      <c r="BT13" s="90">
        <f ca="1">IF(AND($N13&gt;Transfer!$J$22-1,BerechnungTab!$N13&lt;Transfer!$K$22+1,Transfer!$M$22=2,Transfer!$N$22="nv"),1,0)</f>
        <v>0</v>
      </c>
      <c r="BU13" s="90">
        <f ca="1">IF(AND($N13&gt;Transfer!$J$22-1,BerechnungTab!$N13&lt;Transfer!$K$22+1,Transfer!$M$22=3,Transfer!$N$22="vs"),1,0)</f>
        <v>0</v>
      </c>
      <c r="BV13" s="91">
        <f ca="1">IF(AND($N13&gt;Transfer!$J$22-1,BerechnungTab!$N13&lt;Transfer!$K$22+1,Transfer!$M$22=3,Transfer!$N$22="nv"),1,0)</f>
        <v>0</v>
      </c>
    </row>
    <row r="14" spans="1:74">
      <c r="F14" s="113"/>
      <c r="G14" s="142"/>
      <c r="H14" s="16">
        <f t="shared" ca="1" si="0"/>
        <v>0</v>
      </c>
      <c r="I14" s="16">
        <f t="shared" ca="1" si="1"/>
        <v>0</v>
      </c>
      <c r="J14" s="16">
        <f t="shared" ca="1" si="2"/>
        <v>0</v>
      </c>
      <c r="K14" s="16">
        <f t="shared" ca="1" si="3"/>
        <v>0</v>
      </c>
      <c r="L14" s="16">
        <f t="shared" ca="1" si="4"/>
        <v>0</v>
      </c>
      <c r="M14" s="16">
        <f t="shared" ca="1" si="5"/>
        <v>0</v>
      </c>
      <c r="N14" s="16">
        <f t="shared" ca="1" si="6"/>
        <v>1987</v>
      </c>
      <c r="O14" s="35">
        <f ca="1">IF(AND($N14&gt;Transfer!$J$13-1,BerechnungTab!$N14&lt;Transfer!$K$13+1,Transfer!$M$13=1,Transfer!$N$13="vs"),1,0)</f>
        <v>0</v>
      </c>
      <c r="P14" s="90">
        <f ca="1">IF(AND($N14&gt;Transfer!$J$13-1,BerechnungTab!$N14&lt;Transfer!$K$13+1,Transfer!$M$13=1,Transfer!$N$13="nv"),1,0)</f>
        <v>0</v>
      </c>
      <c r="Q14" s="90">
        <f ca="1">IF(AND($N14&gt;Transfer!$J$13-1,BerechnungTab!$N14&lt;Transfer!$K$13+1,Transfer!$M$13=2,Transfer!$N$13="vs"),1,0)</f>
        <v>0</v>
      </c>
      <c r="R14" s="90">
        <f ca="1">IF(AND($N14&gt;Transfer!$J$13-1,BerechnungTab!$N14&lt;Transfer!$K$13+1,Transfer!$M$13=2,Transfer!$N$13="nv"),1,0)</f>
        <v>0</v>
      </c>
      <c r="S14" s="90">
        <f ca="1">IF(AND($N14&gt;Transfer!$J$13-1,BerechnungTab!$N14&lt;Transfer!$K$13+1,Transfer!$M$13=3,Transfer!$N$13="vs"),1,0)</f>
        <v>0</v>
      </c>
      <c r="T14" s="91">
        <f ca="1">IF(AND($N14&gt;Transfer!$J$13-1,BerechnungTab!$N14&lt;Transfer!$K$13+1,Transfer!$M$13=3,Transfer!$N$13="nv"),1,0)</f>
        <v>0</v>
      </c>
      <c r="U14" s="35">
        <f ca="1">IF(AND($N14&gt;Transfer!$J$14-1,BerechnungTab!$N14&lt;Transfer!$K$14+1,Transfer!$M$14=1,Transfer!$N$14="vs"),1,0)</f>
        <v>0</v>
      </c>
      <c r="V14" s="90">
        <f ca="1">IF(AND($N14&gt;Transfer!$J$14-1,BerechnungTab!$N14&lt;Transfer!$K$14+1,Transfer!$M$14=1,Transfer!$N$14="nv"),1,0)</f>
        <v>0</v>
      </c>
      <c r="W14" s="90">
        <f ca="1">IF(AND($N14&gt;Transfer!$J$14-1,BerechnungTab!$N14&lt;Transfer!$K$14+1,Transfer!$M$14=2,Transfer!$N$14="vs"),1,0)</f>
        <v>0</v>
      </c>
      <c r="X14" s="90">
        <f ca="1">IF(AND($N14&gt;Transfer!$J$14-1,BerechnungTab!$N14&lt;Transfer!$K$14+1,Transfer!$M$14=2,Transfer!$N$14="nv"),1,0)</f>
        <v>0</v>
      </c>
      <c r="Y14" s="90">
        <f ca="1">IF(AND($N14&gt;Transfer!$J$14-1,BerechnungTab!$N14&lt;Transfer!$K$14+1,Transfer!$M$14=3,Transfer!$N$14="vs"),1,0)</f>
        <v>0</v>
      </c>
      <c r="Z14" s="91">
        <f ca="1">IF(AND($N14&gt;Transfer!$J$14-1,BerechnungTab!$N14&lt;Transfer!$K$14+1,Transfer!$M$14=3,Transfer!$N$14="nv"),1,0)</f>
        <v>0</v>
      </c>
      <c r="AA14" s="35">
        <f ca="1">IF(AND($N14&gt;Transfer!$J$15-1,BerechnungTab!$N14&lt;Transfer!$K$15+1,Transfer!$M$15=1,Transfer!$N$15="vs"),1,0)</f>
        <v>0</v>
      </c>
      <c r="AB14" s="90">
        <f ca="1">IF(AND($N14&gt;Transfer!$J$15-1,BerechnungTab!$N14&lt;Transfer!$K$15+1,Transfer!$M$15=1,Transfer!$N$15="nv"),1,0)</f>
        <v>0</v>
      </c>
      <c r="AC14" s="90">
        <f ca="1">IF(AND($N14&gt;Transfer!$J$15-1,BerechnungTab!$N14&lt;Transfer!$K$15+1,Transfer!$M$15=2,Transfer!$N$15="vs"),1,0)</f>
        <v>0</v>
      </c>
      <c r="AD14" s="90">
        <f ca="1">IF(AND($N14&gt;Transfer!$J$15-1,BerechnungTab!$N14&lt;Transfer!$K$15+1,Transfer!$M$15=2,Transfer!$N$15="nv"),1,0)</f>
        <v>0</v>
      </c>
      <c r="AE14" s="90">
        <f ca="1">IF(AND($N14&gt;Transfer!$J$15-1,BerechnungTab!$N14&lt;Transfer!$K$15+1,Transfer!$M$15=3,Transfer!$N$15="vs"),1,0)</f>
        <v>0</v>
      </c>
      <c r="AF14" s="91">
        <f ca="1">IF(AND($N14&gt;Transfer!$J$15-1,BerechnungTab!$N14&lt;Transfer!$K$15+1,Transfer!$M$15=3,Transfer!$N$15="nv"),1,0)</f>
        <v>0</v>
      </c>
      <c r="AG14" s="35">
        <f ca="1">IF(AND($N14&gt;Transfer!$J$16-1,BerechnungTab!$N14&lt;Transfer!$K$16+1,Transfer!$M$16=1,Transfer!$N$16="vs"),1,0)</f>
        <v>0</v>
      </c>
      <c r="AH14" s="90">
        <f ca="1">IF(AND($N14&gt;Transfer!$J$16-1,BerechnungTab!$N14&lt;Transfer!$K$16+1,Transfer!$M$16=1,Transfer!$N$16="nv"),1,0)</f>
        <v>0</v>
      </c>
      <c r="AI14" s="90">
        <f ca="1">IF(AND($N14&gt;Transfer!$J$16-1,BerechnungTab!$N14&lt;Transfer!$K$16+1,Transfer!$M$16=2,Transfer!$N$16="vs"),1,0)</f>
        <v>0</v>
      </c>
      <c r="AJ14" s="90">
        <f ca="1">IF(AND($N14&gt;Transfer!$J$16-1,BerechnungTab!$N14&lt;Transfer!$K$16+1,Transfer!$M$16=2,Transfer!$N$16="nv"),1,0)</f>
        <v>0</v>
      </c>
      <c r="AK14" s="90">
        <f ca="1">IF(AND($N14&gt;Transfer!$J$16-1,BerechnungTab!$N14&lt;Transfer!$K$16+1,Transfer!$M$16=3,Transfer!$N$16="vs"),1,0)</f>
        <v>0</v>
      </c>
      <c r="AL14" s="91">
        <f ca="1">IF(AND($N14&gt;Transfer!$J$16-1,BerechnungTab!$N14&lt;Transfer!$K$16+1,Transfer!$M$16=3,Transfer!$N$16="nv"),1,0)</f>
        <v>0</v>
      </c>
      <c r="AM14" s="35">
        <f ca="1">IF(AND($N14&gt;Transfer!$J$17-1,BerechnungTab!$N14&lt;Transfer!$K$17+1,Transfer!$M$17=1,Transfer!$N$17="vs"),1,0)</f>
        <v>0</v>
      </c>
      <c r="AN14" s="90">
        <f ca="1">IF(AND($N14&gt;Transfer!$J$17-1,BerechnungTab!$N14&lt;Transfer!$K$17+1,Transfer!$M$17=1,Transfer!$N$17="nv"),1,0)</f>
        <v>0</v>
      </c>
      <c r="AO14" s="90">
        <f ca="1">IF(AND($N14&gt;Transfer!$J$17-1,BerechnungTab!$N14&lt;Transfer!$K$17+1,Transfer!$M$17=2,Transfer!$N$17="vs"),1,0)</f>
        <v>0</v>
      </c>
      <c r="AP14" s="90">
        <f ca="1">IF(AND($N14&gt;Transfer!$J$17-1,BerechnungTab!$N14&lt;Transfer!$K$17+1,Transfer!$M$17=2,Transfer!$N$17="nv"),1,0)</f>
        <v>0</v>
      </c>
      <c r="AQ14" s="90">
        <f ca="1">IF(AND($N14&gt;Transfer!$J$17-1,BerechnungTab!$N14&lt;Transfer!$K$17+1,Transfer!$M$17=3,Transfer!$N$17="vs"),1,0)</f>
        <v>0</v>
      </c>
      <c r="AR14" s="91">
        <f ca="1">IF(AND($N14&gt;Transfer!$J$17-1,BerechnungTab!$N14&lt;Transfer!$K$17+1,Transfer!$M$17=3,Transfer!$N$17="nv"),1,0)</f>
        <v>0</v>
      </c>
      <c r="AS14" s="35">
        <f ca="1">IF(AND($N14&gt;Transfer!$J$18-1,BerechnungTab!$N14&lt;Transfer!$K$18+1,Transfer!$M$18=1,Transfer!$N$18="vs"),1,0)</f>
        <v>0</v>
      </c>
      <c r="AT14" s="90">
        <f ca="1">IF(AND($N14&gt;Transfer!$J$18-1,BerechnungTab!$N14&lt;Transfer!$K$18+1,Transfer!$M$18=1,Transfer!$N$18="nv"),1,0)</f>
        <v>0</v>
      </c>
      <c r="AU14" s="90">
        <f ca="1">IF(AND($N14&gt;Transfer!$J$18-1,BerechnungTab!$N14&lt;Transfer!$K$18+1,Transfer!$M$18=2,Transfer!$N$18="vs"),1,0)</f>
        <v>0</v>
      </c>
      <c r="AV14" s="90">
        <f ca="1">IF(AND($N14&gt;Transfer!$J$18-1,BerechnungTab!$N14&lt;Transfer!$K$18+1,Transfer!$M$18=2,Transfer!$N$18="nv"),1,0)</f>
        <v>0</v>
      </c>
      <c r="AW14" s="90">
        <f ca="1">IF(AND($N14&gt;Transfer!$J$18-1,BerechnungTab!$N14&lt;Transfer!$K$18+1,Transfer!$M$18=3,Transfer!$N$18="vs"),1,0)</f>
        <v>0</v>
      </c>
      <c r="AX14" s="91">
        <f ca="1">IF(AND($N14&gt;Transfer!$J$18-1,BerechnungTab!$N14&lt;Transfer!$K$18+1,Transfer!$M$18=3,Transfer!$N$18="nv"),1,0)</f>
        <v>0</v>
      </c>
      <c r="AY14" s="35">
        <f ca="1">IF(AND($N14&gt;Transfer!$J$19-1,BerechnungTab!$N14&lt;Transfer!$K$19+1,Transfer!$M$19=1,Transfer!$N$19="vs"),1,0)</f>
        <v>0</v>
      </c>
      <c r="AZ14" s="90">
        <f ca="1">IF(AND($N14&gt;Transfer!$J$19-1,BerechnungTab!$N14&lt;Transfer!$K$19+1,Transfer!$M$19=1,Transfer!$N$19="nv"),1,0)</f>
        <v>0</v>
      </c>
      <c r="BA14" s="90">
        <f ca="1">IF(AND($N14&gt;Transfer!$J$19-1,BerechnungTab!$N14&lt;Transfer!$K$19+1,Transfer!$M$19=2,Transfer!$N$19="vs"),1,0)</f>
        <v>0</v>
      </c>
      <c r="BB14" s="90">
        <f ca="1">IF(AND($N14&gt;Transfer!$J$19-1,BerechnungTab!$N14&lt;Transfer!$K$19+1,Transfer!$M$19=2,Transfer!$N$19="nv"),1,0)</f>
        <v>0</v>
      </c>
      <c r="BC14" s="90">
        <f ca="1">IF(AND($N14&gt;Transfer!$J$19-1,BerechnungTab!$N14&lt;Transfer!$K$19+1,Transfer!$M$19=3,Transfer!$N$19="vs"),1,0)</f>
        <v>0</v>
      </c>
      <c r="BD14" s="91">
        <f ca="1">IF(AND($N14&gt;Transfer!$J$19-1,BerechnungTab!$N14&lt;Transfer!$K$19+1,Transfer!$M$19=3,Transfer!$N$19="nv"),1,0)</f>
        <v>0</v>
      </c>
      <c r="BE14" s="35">
        <f ca="1">IF(AND($N14&gt;Transfer!$J$20-1,BerechnungTab!$N14&lt;Transfer!$K$20+1,Transfer!$M$20=1,Transfer!$N$20="vs"),1,0)</f>
        <v>0</v>
      </c>
      <c r="BF14" s="90">
        <f ca="1">IF(AND($N14&gt;Transfer!$J$20-1,BerechnungTab!$N14&lt;Transfer!$K$20+1,Transfer!$M$20=1,Transfer!$N$20="nv"),1,0)</f>
        <v>0</v>
      </c>
      <c r="BG14" s="90">
        <f ca="1">IF(AND($N14&gt;Transfer!$J$20-1,BerechnungTab!$N14&lt;Transfer!$K$20+1,Transfer!$M$20=2,Transfer!$N$20="vs"),1,0)</f>
        <v>0</v>
      </c>
      <c r="BH14" s="90">
        <f ca="1">IF(AND($N14&gt;Transfer!$J$20-1,BerechnungTab!$N14&lt;Transfer!$K$20+1,Transfer!$M$20=2,Transfer!$N$20="nv"),1,0)</f>
        <v>0</v>
      </c>
      <c r="BI14" s="90">
        <f ca="1">IF(AND($N14&gt;Transfer!$J$20-1,BerechnungTab!$N14&lt;Transfer!$K$20+1,Transfer!$M$20=3,Transfer!$N$20="vs"),1,0)</f>
        <v>0</v>
      </c>
      <c r="BJ14" s="91">
        <f ca="1">IF(AND($N14&gt;Transfer!$J$20-1,BerechnungTab!$N14&lt;Transfer!$K$20+1,Transfer!$M$20=3,Transfer!$N$20="nv"),1,0)</f>
        <v>0</v>
      </c>
      <c r="BK14" s="35">
        <f ca="1">IF(AND($N14&gt;Transfer!$J$21-1,BerechnungTab!$N14&lt;Transfer!$K$21+1,Transfer!$M$21=1,Transfer!$N$21="vs"),1,0)</f>
        <v>0</v>
      </c>
      <c r="BL14" s="90">
        <f ca="1">IF(AND($N14&gt;Transfer!$J$21-1,BerechnungTab!$N14&lt;Transfer!$K$21+1,Transfer!$M$21=1,Transfer!$N$21="nv"),1,0)</f>
        <v>0</v>
      </c>
      <c r="BM14" s="90">
        <f ca="1">IF(AND($N14&gt;Transfer!$J$21-1,BerechnungTab!$N14&lt;Transfer!$K$21+1,Transfer!$M$21=2,Transfer!$N$21="vs"),1,0)</f>
        <v>0</v>
      </c>
      <c r="BN14" s="90">
        <f ca="1">IF(AND($N14&gt;Transfer!$J$21-1,BerechnungTab!$N14&lt;Transfer!$K$21+1,Transfer!$M$21=2,Transfer!$N$21="nv"),1,0)</f>
        <v>0</v>
      </c>
      <c r="BO14" s="90">
        <f ca="1">IF(AND($N14&gt;Transfer!$J$21-1,BerechnungTab!$N14&lt;Transfer!$K$21+1,Transfer!$M$21=3,Transfer!$N$21="vs"),1,0)</f>
        <v>0</v>
      </c>
      <c r="BP14" s="91">
        <f ca="1">IF(AND($N14&gt;Transfer!$J$21-1,BerechnungTab!$N14&lt;Transfer!$K$21+1,Transfer!$M$21=3,Transfer!$N$21="nv"),1,0)</f>
        <v>0</v>
      </c>
      <c r="BQ14" s="35">
        <f ca="1">IF(AND($N14&gt;Transfer!$J$22-1,BerechnungTab!$N14&lt;Transfer!$K$22+1,Transfer!$M$22=1,Transfer!$N$22="vs"),1,0)</f>
        <v>0</v>
      </c>
      <c r="BR14" s="90">
        <f ca="1">IF(AND($N14&gt;Transfer!$J$22-1,BerechnungTab!$N14&lt;Transfer!$K$22+1,Transfer!$M$22=1,Transfer!$N$22="nv"),1,0)</f>
        <v>0</v>
      </c>
      <c r="BS14" s="90">
        <f ca="1">IF(AND($N14&gt;Transfer!$J$22-1,BerechnungTab!$N14&lt;Transfer!$K$22+1,Transfer!$M$22=2,Transfer!$N$22="vs"),1,0)</f>
        <v>0</v>
      </c>
      <c r="BT14" s="90">
        <f ca="1">IF(AND($N14&gt;Transfer!$J$22-1,BerechnungTab!$N14&lt;Transfer!$K$22+1,Transfer!$M$22=2,Transfer!$N$22="nv"),1,0)</f>
        <v>0</v>
      </c>
      <c r="BU14" s="90">
        <f ca="1">IF(AND($N14&gt;Transfer!$J$22-1,BerechnungTab!$N14&lt;Transfer!$K$22+1,Transfer!$M$22=3,Transfer!$N$22="vs"),1,0)</f>
        <v>0</v>
      </c>
      <c r="BV14" s="91">
        <f ca="1">IF(AND($N14&gt;Transfer!$J$22-1,BerechnungTab!$N14&lt;Transfer!$K$22+1,Transfer!$M$22=3,Transfer!$N$22="nv"),1,0)</f>
        <v>0</v>
      </c>
    </row>
    <row r="15" spans="1:74">
      <c r="A15" t="s">
        <v>88</v>
      </c>
      <c r="E15" s="93">
        <f>COUNTIF(Transfer!L13:L22,"&gt;=1")</f>
        <v>0</v>
      </c>
      <c r="H15" s="16">
        <f t="shared" ca="1" si="0"/>
        <v>0</v>
      </c>
      <c r="I15" s="16">
        <f t="shared" ca="1" si="1"/>
        <v>0</v>
      </c>
      <c r="J15" s="16">
        <f t="shared" ca="1" si="2"/>
        <v>0</v>
      </c>
      <c r="K15" s="16">
        <f t="shared" ca="1" si="3"/>
        <v>0</v>
      </c>
      <c r="L15" s="16">
        <f t="shared" ca="1" si="4"/>
        <v>0</v>
      </c>
      <c r="M15" s="16">
        <f t="shared" ca="1" si="5"/>
        <v>0</v>
      </c>
      <c r="N15" s="16">
        <f t="shared" ca="1" si="6"/>
        <v>1988</v>
      </c>
      <c r="O15" s="35">
        <f ca="1">IF(AND($N15&gt;Transfer!$J$13-1,BerechnungTab!$N15&lt;Transfer!$K$13+1,Transfer!$M$13=1,Transfer!$N$13="vs"),1,0)</f>
        <v>0</v>
      </c>
      <c r="P15" s="90">
        <f ca="1">IF(AND($N15&gt;Transfer!$J$13-1,BerechnungTab!$N15&lt;Transfer!$K$13+1,Transfer!$M$13=1,Transfer!$N$13="nv"),1,0)</f>
        <v>0</v>
      </c>
      <c r="Q15" s="90">
        <f ca="1">IF(AND($N15&gt;Transfer!$J$13-1,BerechnungTab!$N15&lt;Transfer!$K$13+1,Transfer!$M$13=2,Transfer!$N$13="vs"),1,0)</f>
        <v>0</v>
      </c>
      <c r="R15" s="90">
        <f ca="1">IF(AND($N15&gt;Transfer!$J$13-1,BerechnungTab!$N15&lt;Transfer!$K$13+1,Transfer!$M$13=2,Transfer!$N$13="nv"),1,0)</f>
        <v>0</v>
      </c>
      <c r="S15" s="90">
        <f ca="1">IF(AND($N15&gt;Transfer!$J$13-1,BerechnungTab!$N15&lt;Transfer!$K$13+1,Transfer!$M$13=3,Transfer!$N$13="vs"),1,0)</f>
        <v>0</v>
      </c>
      <c r="T15" s="91">
        <f ca="1">IF(AND($N15&gt;Transfer!$J$13-1,BerechnungTab!$N15&lt;Transfer!$K$13+1,Transfer!$M$13=3,Transfer!$N$13="nv"),1,0)</f>
        <v>0</v>
      </c>
      <c r="U15" s="35">
        <f ca="1">IF(AND($N15&gt;Transfer!$J$14-1,BerechnungTab!$N15&lt;Transfer!$K$14+1,Transfer!$M$14=1,Transfer!$N$14="vs"),1,0)</f>
        <v>0</v>
      </c>
      <c r="V15" s="90">
        <f ca="1">IF(AND($N15&gt;Transfer!$J$14-1,BerechnungTab!$N15&lt;Transfer!$K$14+1,Transfer!$M$14=1,Transfer!$N$14="nv"),1,0)</f>
        <v>0</v>
      </c>
      <c r="W15" s="90">
        <f ca="1">IF(AND($N15&gt;Transfer!$J$14-1,BerechnungTab!$N15&lt;Transfer!$K$14+1,Transfer!$M$14=2,Transfer!$N$14="vs"),1,0)</f>
        <v>0</v>
      </c>
      <c r="X15" s="90">
        <f ca="1">IF(AND($N15&gt;Transfer!$J$14-1,BerechnungTab!$N15&lt;Transfer!$K$14+1,Transfer!$M$14=2,Transfer!$N$14="nv"),1,0)</f>
        <v>0</v>
      </c>
      <c r="Y15" s="90">
        <f ca="1">IF(AND($N15&gt;Transfer!$J$14-1,BerechnungTab!$N15&lt;Transfer!$K$14+1,Transfer!$M$14=3,Transfer!$N$14="vs"),1,0)</f>
        <v>0</v>
      </c>
      <c r="Z15" s="91">
        <f ca="1">IF(AND($N15&gt;Transfer!$J$14-1,BerechnungTab!$N15&lt;Transfer!$K$14+1,Transfer!$M$14=3,Transfer!$N$14="nv"),1,0)</f>
        <v>0</v>
      </c>
      <c r="AA15" s="35">
        <f ca="1">IF(AND($N15&gt;Transfer!$J$15-1,BerechnungTab!$N15&lt;Transfer!$K$15+1,Transfer!$M$15=1,Transfer!$N$15="vs"),1,0)</f>
        <v>0</v>
      </c>
      <c r="AB15" s="90">
        <f ca="1">IF(AND($N15&gt;Transfer!$J$15-1,BerechnungTab!$N15&lt;Transfer!$K$15+1,Transfer!$M$15=1,Transfer!$N$15="nv"),1,0)</f>
        <v>0</v>
      </c>
      <c r="AC15" s="90">
        <f ca="1">IF(AND($N15&gt;Transfer!$J$15-1,BerechnungTab!$N15&lt;Transfer!$K$15+1,Transfer!$M$15=2,Transfer!$N$15="vs"),1,0)</f>
        <v>0</v>
      </c>
      <c r="AD15" s="90">
        <f ca="1">IF(AND($N15&gt;Transfer!$J$15-1,BerechnungTab!$N15&lt;Transfer!$K$15+1,Transfer!$M$15=2,Transfer!$N$15="nv"),1,0)</f>
        <v>0</v>
      </c>
      <c r="AE15" s="90">
        <f ca="1">IF(AND($N15&gt;Transfer!$J$15-1,BerechnungTab!$N15&lt;Transfer!$K$15+1,Transfer!$M$15=3,Transfer!$N$15="vs"),1,0)</f>
        <v>0</v>
      </c>
      <c r="AF15" s="91">
        <f ca="1">IF(AND($N15&gt;Transfer!$J$15-1,BerechnungTab!$N15&lt;Transfer!$K$15+1,Transfer!$M$15=3,Transfer!$N$15="nv"),1,0)</f>
        <v>0</v>
      </c>
      <c r="AG15" s="35">
        <f ca="1">IF(AND($N15&gt;Transfer!$J$16-1,BerechnungTab!$N15&lt;Transfer!$K$16+1,Transfer!$M$16=1,Transfer!$N$16="vs"),1,0)</f>
        <v>0</v>
      </c>
      <c r="AH15" s="90">
        <f ca="1">IF(AND($N15&gt;Transfer!$J$16-1,BerechnungTab!$N15&lt;Transfer!$K$16+1,Transfer!$M$16=1,Transfer!$N$16="nv"),1,0)</f>
        <v>0</v>
      </c>
      <c r="AI15" s="90">
        <f ca="1">IF(AND($N15&gt;Transfer!$J$16-1,BerechnungTab!$N15&lt;Transfer!$K$16+1,Transfer!$M$16=2,Transfer!$N$16="vs"),1,0)</f>
        <v>0</v>
      </c>
      <c r="AJ15" s="90">
        <f ca="1">IF(AND($N15&gt;Transfer!$J$16-1,BerechnungTab!$N15&lt;Transfer!$K$16+1,Transfer!$M$16=2,Transfer!$N$16="nv"),1,0)</f>
        <v>0</v>
      </c>
      <c r="AK15" s="90">
        <f ca="1">IF(AND($N15&gt;Transfer!$J$16-1,BerechnungTab!$N15&lt;Transfer!$K$16+1,Transfer!$M$16=3,Transfer!$N$16="vs"),1,0)</f>
        <v>0</v>
      </c>
      <c r="AL15" s="91">
        <f ca="1">IF(AND($N15&gt;Transfer!$J$16-1,BerechnungTab!$N15&lt;Transfer!$K$16+1,Transfer!$M$16=3,Transfer!$N$16="nv"),1,0)</f>
        <v>0</v>
      </c>
      <c r="AM15" s="35">
        <f ca="1">IF(AND($N15&gt;Transfer!$J$17-1,BerechnungTab!$N15&lt;Transfer!$K$17+1,Transfer!$M$17=1,Transfer!$N$17="vs"),1,0)</f>
        <v>0</v>
      </c>
      <c r="AN15" s="90">
        <f ca="1">IF(AND($N15&gt;Transfer!$J$17-1,BerechnungTab!$N15&lt;Transfer!$K$17+1,Transfer!$M$17=1,Transfer!$N$17="nv"),1,0)</f>
        <v>0</v>
      </c>
      <c r="AO15" s="90">
        <f ca="1">IF(AND($N15&gt;Transfer!$J$17-1,BerechnungTab!$N15&lt;Transfer!$K$17+1,Transfer!$M$17=2,Transfer!$N$17="vs"),1,0)</f>
        <v>0</v>
      </c>
      <c r="AP15" s="90">
        <f ca="1">IF(AND($N15&gt;Transfer!$J$17-1,BerechnungTab!$N15&lt;Transfer!$K$17+1,Transfer!$M$17=2,Transfer!$N$17="nv"),1,0)</f>
        <v>0</v>
      </c>
      <c r="AQ15" s="90">
        <f ca="1">IF(AND($N15&gt;Transfer!$J$17-1,BerechnungTab!$N15&lt;Transfer!$K$17+1,Transfer!$M$17=3,Transfer!$N$17="vs"),1,0)</f>
        <v>0</v>
      </c>
      <c r="AR15" s="91">
        <f ca="1">IF(AND($N15&gt;Transfer!$J$17-1,BerechnungTab!$N15&lt;Transfer!$K$17+1,Transfer!$M$17=3,Transfer!$N$17="nv"),1,0)</f>
        <v>0</v>
      </c>
      <c r="AS15" s="35">
        <f ca="1">IF(AND($N15&gt;Transfer!$J$18-1,BerechnungTab!$N15&lt;Transfer!$K$18+1,Transfer!$M$18=1,Transfer!$N$18="vs"),1,0)</f>
        <v>0</v>
      </c>
      <c r="AT15" s="90">
        <f ca="1">IF(AND($N15&gt;Transfer!$J$18-1,BerechnungTab!$N15&lt;Transfer!$K$18+1,Transfer!$M$18=1,Transfer!$N$18="nv"),1,0)</f>
        <v>0</v>
      </c>
      <c r="AU15" s="90">
        <f ca="1">IF(AND($N15&gt;Transfer!$J$18-1,BerechnungTab!$N15&lt;Transfer!$K$18+1,Transfer!$M$18=2,Transfer!$N$18="vs"),1,0)</f>
        <v>0</v>
      </c>
      <c r="AV15" s="90">
        <f ca="1">IF(AND($N15&gt;Transfer!$J$18-1,BerechnungTab!$N15&lt;Transfer!$K$18+1,Transfer!$M$18=2,Transfer!$N$18="nv"),1,0)</f>
        <v>0</v>
      </c>
      <c r="AW15" s="90">
        <f ca="1">IF(AND($N15&gt;Transfer!$J$18-1,BerechnungTab!$N15&lt;Transfer!$K$18+1,Transfer!$M$18=3,Transfer!$N$18="vs"),1,0)</f>
        <v>0</v>
      </c>
      <c r="AX15" s="91">
        <f ca="1">IF(AND($N15&gt;Transfer!$J$18-1,BerechnungTab!$N15&lt;Transfer!$K$18+1,Transfer!$M$18=3,Transfer!$N$18="nv"),1,0)</f>
        <v>0</v>
      </c>
      <c r="AY15" s="35">
        <f ca="1">IF(AND($N15&gt;Transfer!$J$19-1,BerechnungTab!$N15&lt;Transfer!$K$19+1,Transfer!$M$19=1,Transfer!$N$19="vs"),1,0)</f>
        <v>0</v>
      </c>
      <c r="AZ15" s="90">
        <f ca="1">IF(AND($N15&gt;Transfer!$J$19-1,BerechnungTab!$N15&lt;Transfer!$K$19+1,Transfer!$M$19=1,Transfer!$N$19="nv"),1,0)</f>
        <v>0</v>
      </c>
      <c r="BA15" s="90">
        <f ca="1">IF(AND($N15&gt;Transfer!$J$19-1,BerechnungTab!$N15&lt;Transfer!$K$19+1,Transfer!$M$19=2,Transfer!$N$19="vs"),1,0)</f>
        <v>0</v>
      </c>
      <c r="BB15" s="90">
        <f ca="1">IF(AND($N15&gt;Transfer!$J$19-1,BerechnungTab!$N15&lt;Transfer!$K$19+1,Transfer!$M$19=2,Transfer!$N$19="nv"),1,0)</f>
        <v>0</v>
      </c>
      <c r="BC15" s="90">
        <f ca="1">IF(AND($N15&gt;Transfer!$J$19-1,BerechnungTab!$N15&lt;Transfer!$K$19+1,Transfer!$M$19=3,Transfer!$N$19="vs"),1,0)</f>
        <v>0</v>
      </c>
      <c r="BD15" s="91">
        <f ca="1">IF(AND($N15&gt;Transfer!$J$19-1,BerechnungTab!$N15&lt;Transfer!$K$19+1,Transfer!$M$19=3,Transfer!$N$19="nv"),1,0)</f>
        <v>0</v>
      </c>
      <c r="BE15" s="35">
        <f ca="1">IF(AND($N15&gt;Transfer!$J$20-1,BerechnungTab!$N15&lt;Transfer!$K$20+1,Transfer!$M$20=1,Transfer!$N$20="vs"),1,0)</f>
        <v>0</v>
      </c>
      <c r="BF15" s="90">
        <f ca="1">IF(AND($N15&gt;Transfer!$J$20-1,BerechnungTab!$N15&lt;Transfer!$K$20+1,Transfer!$M$20=1,Transfer!$N$20="nv"),1,0)</f>
        <v>0</v>
      </c>
      <c r="BG15" s="90">
        <f ca="1">IF(AND($N15&gt;Transfer!$J$20-1,BerechnungTab!$N15&lt;Transfer!$K$20+1,Transfer!$M$20=2,Transfer!$N$20="vs"),1,0)</f>
        <v>0</v>
      </c>
      <c r="BH15" s="90">
        <f ca="1">IF(AND($N15&gt;Transfer!$J$20-1,BerechnungTab!$N15&lt;Transfer!$K$20+1,Transfer!$M$20=2,Transfer!$N$20="nv"),1,0)</f>
        <v>0</v>
      </c>
      <c r="BI15" s="90">
        <f ca="1">IF(AND($N15&gt;Transfer!$J$20-1,BerechnungTab!$N15&lt;Transfer!$K$20+1,Transfer!$M$20=3,Transfer!$N$20="vs"),1,0)</f>
        <v>0</v>
      </c>
      <c r="BJ15" s="91">
        <f ca="1">IF(AND($N15&gt;Transfer!$J$20-1,BerechnungTab!$N15&lt;Transfer!$K$20+1,Transfer!$M$20=3,Transfer!$N$20="nv"),1,0)</f>
        <v>0</v>
      </c>
      <c r="BK15" s="35">
        <f ca="1">IF(AND($N15&gt;Transfer!$J$21-1,BerechnungTab!$N15&lt;Transfer!$K$21+1,Transfer!$M$21=1,Transfer!$N$21="vs"),1,0)</f>
        <v>0</v>
      </c>
      <c r="BL15" s="90">
        <f ca="1">IF(AND($N15&gt;Transfer!$J$21-1,BerechnungTab!$N15&lt;Transfer!$K$21+1,Transfer!$M$21=1,Transfer!$N$21="nv"),1,0)</f>
        <v>0</v>
      </c>
      <c r="BM15" s="90">
        <f ca="1">IF(AND($N15&gt;Transfer!$J$21-1,BerechnungTab!$N15&lt;Transfer!$K$21+1,Transfer!$M$21=2,Transfer!$N$21="vs"),1,0)</f>
        <v>0</v>
      </c>
      <c r="BN15" s="90">
        <f ca="1">IF(AND($N15&gt;Transfer!$J$21-1,BerechnungTab!$N15&lt;Transfer!$K$21+1,Transfer!$M$21=2,Transfer!$N$21="nv"),1,0)</f>
        <v>0</v>
      </c>
      <c r="BO15" s="90">
        <f ca="1">IF(AND($N15&gt;Transfer!$J$21-1,BerechnungTab!$N15&lt;Transfer!$K$21+1,Transfer!$M$21=3,Transfer!$N$21="vs"),1,0)</f>
        <v>0</v>
      </c>
      <c r="BP15" s="91">
        <f ca="1">IF(AND($N15&gt;Transfer!$J$21-1,BerechnungTab!$N15&lt;Transfer!$K$21+1,Transfer!$M$21=3,Transfer!$N$21="nv"),1,0)</f>
        <v>0</v>
      </c>
      <c r="BQ15" s="35">
        <f ca="1">IF(AND($N15&gt;Transfer!$J$22-1,BerechnungTab!$N15&lt;Transfer!$K$22+1,Transfer!$M$22=1,Transfer!$N$22="vs"),1,0)</f>
        <v>0</v>
      </c>
      <c r="BR15" s="90">
        <f ca="1">IF(AND($N15&gt;Transfer!$J$22-1,BerechnungTab!$N15&lt;Transfer!$K$22+1,Transfer!$M$22=1,Transfer!$N$22="nv"),1,0)</f>
        <v>0</v>
      </c>
      <c r="BS15" s="90">
        <f ca="1">IF(AND($N15&gt;Transfer!$J$22-1,BerechnungTab!$N15&lt;Transfer!$K$22+1,Transfer!$M$22=2,Transfer!$N$22="vs"),1,0)</f>
        <v>0</v>
      </c>
      <c r="BT15" s="90">
        <f ca="1">IF(AND($N15&gt;Transfer!$J$22-1,BerechnungTab!$N15&lt;Transfer!$K$22+1,Transfer!$M$22=2,Transfer!$N$22="nv"),1,0)</f>
        <v>0</v>
      </c>
      <c r="BU15" s="90">
        <f ca="1">IF(AND($N15&gt;Transfer!$J$22-1,BerechnungTab!$N15&lt;Transfer!$K$22+1,Transfer!$M$22=3,Transfer!$N$22="vs"),1,0)</f>
        <v>0</v>
      </c>
      <c r="BV15" s="91">
        <f ca="1">IF(AND($N15&gt;Transfer!$J$22-1,BerechnungTab!$N15&lt;Transfer!$K$22+1,Transfer!$M$22=3,Transfer!$N$22="nv"),1,0)</f>
        <v>0</v>
      </c>
    </row>
    <row r="16" spans="1:74">
      <c r="A16" t="s">
        <v>89</v>
      </c>
      <c r="E16" s="93">
        <f>Transfer!L23</f>
        <v>0</v>
      </c>
      <c r="H16" s="16">
        <f t="shared" ca="1" si="0"/>
        <v>0</v>
      </c>
      <c r="I16" s="16">
        <f t="shared" ca="1" si="1"/>
        <v>0</v>
      </c>
      <c r="J16" s="16">
        <f t="shared" ca="1" si="2"/>
        <v>0</v>
      </c>
      <c r="K16" s="16">
        <f t="shared" ca="1" si="3"/>
        <v>0</v>
      </c>
      <c r="L16" s="16">
        <f t="shared" ca="1" si="4"/>
        <v>0</v>
      </c>
      <c r="M16" s="16">
        <f t="shared" ca="1" si="5"/>
        <v>0</v>
      </c>
      <c r="N16" s="16">
        <f t="shared" ca="1" si="6"/>
        <v>1989</v>
      </c>
      <c r="O16" s="35">
        <f ca="1">IF(AND($N16&gt;Transfer!$J$13-1,BerechnungTab!$N16&lt;Transfer!$K$13+1,Transfer!$M$13=1,Transfer!$N$13="vs"),1,0)</f>
        <v>0</v>
      </c>
      <c r="P16" s="90">
        <f ca="1">IF(AND($N16&gt;Transfer!$J$13-1,BerechnungTab!$N16&lt;Transfer!$K$13+1,Transfer!$M$13=1,Transfer!$N$13="nv"),1,0)</f>
        <v>0</v>
      </c>
      <c r="Q16" s="90">
        <f ca="1">IF(AND($N16&gt;Transfer!$J$13-1,BerechnungTab!$N16&lt;Transfer!$K$13+1,Transfer!$M$13=2,Transfer!$N$13="vs"),1,0)</f>
        <v>0</v>
      </c>
      <c r="R16" s="90">
        <f ca="1">IF(AND($N16&gt;Transfer!$J$13-1,BerechnungTab!$N16&lt;Transfer!$K$13+1,Transfer!$M$13=2,Transfer!$N$13="nv"),1,0)</f>
        <v>0</v>
      </c>
      <c r="S16" s="90">
        <f ca="1">IF(AND($N16&gt;Transfer!$J$13-1,BerechnungTab!$N16&lt;Transfer!$K$13+1,Transfer!$M$13=3,Transfer!$N$13="vs"),1,0)</f>
        <v>0</v>
      </c>
      <c r="T16" s="91">
        <f ca="1">IF(AND($N16&gt;Transfer!$J$13-1,BerechnungTab!$N16&lt;Transfer!$K$13+1,Transfer!$M$13=3,Transfer!$N$13="nv"),1,0)</f>
        <v>0</v>
      </c>
      <c r="U16" s="35">
        <f ca="1">IF(AND($N16&gt;Transfer!$J$14-1,BerechnungTab!$N16&lt;Transfer!$K$14+1,Transfer!$M$14=1,Transfer!$N$14="vs"),1,0)</f>
        <v>0</v>
      </c>
      <c r="V16" s="90">
        <f ca="1">IF(AND($N16&gt;Transfer!$J$14-1,BerechnungTab!$N16&lt;Transfer!$K$14+1,Transfer!$M$14=1,Transfer!$N$14="nv"),1,0)</f>
        <v>0</v>
      </c>
      <c r="W16" s="90">
        <f ca="1">IF(AND($N16&gt;Transfer!$J$14-1,BerechnungTab!$N16&lt;Transfer!$K$14+1,Transfer!$M$14=2,Transfer!$N$14="vs"),1,0)</f>
        <v>0</v>
      </c>
      <c r="X16" s="90">
        <f ca="1">IF(AND($N16&gt;Transfer!$J$14-1,BerechnungTab!$N16&lt;Transfer!$K$14+1,Transfer!$M$14=2,Transfer!$N$14="nv"),1,0)</f>
        <v>0</v>
      </c>
      <c r="Y16" s="90">
        <f ca="1">IF(AND($N16&gt;Transfer!$J$14-1,BerechnungTab!$N16&lt;Transfer!$K$14+1,Transfer!$M$14=3,Transfer!$N$14="vs"),1,0)</f>
        <v>0</v>
      </c>
      <c r="Z16" s="91">
        <f ca="1">IF(AND($N16&gt;Transfer!$J$14-1,BerechnungTab!$N16&lt;Transfer!$K$14+1,Transfer!$M$14=3,Transfer!$N$14="nv"),1,0)</f>
        <v>0</v>
      </c>
      <c r="AA16" s="35">
        <f ca="1">IF(AND($N16&gt;Transfer!$J$15-1,BerechnungTab!$N16&lt;Transfer!$K$15+1,Transfer!$M$15=1,Transfer!$N$15="vs"),1,0)</f>
        <v>0</v>
      </c>
      <c r="AB16" s="90">
        <f ca="1">IF(AND($N16&gt;Transfer!$J$15-1,BerechnungTab!$N16&lt;Transfer!$K$15+1,Transfer!$M$15=1,Transfer!$N$15="nv"),1,0)</f>
        <v>0</v>
      </c>
      <c r="AC16" s="90">
        <f ca="1">IF(AND($N16&gt;Transfer!$J$15-1,BerechnungTab!$N16&lt;Transfer!$K$15+1,Transfer!$M$15=2,Transfer!$N$15="vs"),1,0)</f>
        <v>0</v>
      </c>
      <c r="AD16" s="90">
        <f ca="1">IF(AND($N16&gt;Transfer!$J$15-1,BerechnungTab!$N16&lt;Transfer!$K$15+1,Transfer!$M$15=2,Transfer!$N$15="nv"),1,0)</f>
        <v>0</v>
      </c>
      <c r="AE16" s="90">
        <f ca="1">IF(AND($N16&gt;Transfer!$J$15-1,BerechnungTab!$N16&lt;Transfer!$K$15+1,Transfer!$M$15=3,Transfer!$N$15="vs"),1,0)</f>
        <v>0</v>
      </c>
      <c r="AF16" s="91">
        <f ca="1">IF(AND($N16&gt;Transfer!$J$15-1,BerechnungTab!$N16&lt;Transfer!$K$15+1,Transfer!$M$15=3,Transfer!$N$15="nv"),1,0)</f>
        <v>0</v>
      </c>
      <c r="AG16" s="35">
        <f ca="1">IF(AND($N16&gt;Transfer!$J$16-1,BerechnungTab!$N16&lt;Transfer!$K$16+1,Transfer!$M$16=1,Transfer!$N$16="vs"),1,0)</f>
        <v>0</v>
      </c>
      <c r="AH16" s="90">
        <f ca="1">IF(AND($N16&gt;Transfer!$J$16-1,BerechnungTab!$N16&lt;Transfer!$K$16+1,Transfer!$M$16=1,Transfer!$N$16="nv"),1,0)</f>
        <v>0</v>
      </c>
      <c r="AI16" s="90">
        <f ca="1">IF(AND($N16&gt;Transfer!$J$16-1,BerechnungTab!$N16&lt;Transfer!$K$16+1,Transfer!$M$16=2,Transfer!$N$16="vs"),1,0)</f>
        <v>0</v>
      </c>
      <c r="AJ16" s="90">
        <f ca="1">IF(AND($N16&gt;Transfer!$J$16-1,BerechnungTab!$N16&lt;Transfer!$K$16+1,Transfer!$M$16=2,Transfer!$N$16="nv"),1,0)</f>
        <v>0</v>
      </c>
      <c r="AK16" s="90">
        <f ca="1">IF(AND($N16&gt;Transfer!$J$16-1,BerechnungTab!$N16&lt;Transfer!$K$16+1,Transfer!$M$16=3,Transfer!$N$16="vs"),1,0)</f>
        <v>0</v>
      </c>
      <c r="AL16" s="91">
        <f ca="1">IF(AND($N16&gt;Transfer!$J$16-1,BerechnungTab!$N16&lt;Transfer!$K$16+1,Transfer!$M$16=3,Transfer!$N$16="nv"),1,0)</f>
        <v>0</v>
      </c>
      <c r="AM16" s="35">
        <f ca="1">IF(AND($N16&gt;Transfer!$J$17-1,BerechnungTab!$N16&lt;Transfer!$K$17+1,Transfer!$M$17=1,Transfer!$N$17="vs"),1,0)</f>
        <v>0</v>
      </c>
      <c r="AN16" s="90">
        <f ca="1">IF(AND($N16&gt;Transfer!$J$17-1,BerechnungTab!$N16&lt;Transfer!$K$17+1,Transfer!$M$17=1,Transfer!$N$17="nv"),1,0)</f>
        <v>0</v>
      </c>
      <c r="AO16" s="90">
        <f ca="1">IF(AND($N16&gt;Transfer!$J$17-1,BerechnungTab!$N16&lt;Transfer!$K$17+1,Transfer!$M$17=2,Transfer!$N$17="vs"),1,0)</f>
        <v>0</v>
      </c>
      <c r="AP16" s="90">
        <f ca="1">IF(AND($N16&gt;Transfer!$J$17-1,BerechnungTab!$N16&lt;Transfer!$K$17+1,Transfer!$M$17=2,Transfer!$N$17="nv"),1,0)</f>
        <v>0</v>
      </c>
      <c r="AQ16" s="90">
        <f ca="1">IF(AND($N16&gt;Transfer!$J$17-1,BerechnungTab!$N16&lt;Transfer!$K$17+1,Transfer!$M$17=3,Transfer!$N$17="vs"),1,0)</f>
        <v>0</v>
      </c>
      <c r="AR16" s="91">
        <f ca="1">IF(AND($N16&gt;Transfer!$J$17-1,BerechnungTab!$N16&lt;Transfer!$K$17+1,Transfer!$M$17=3,Transfer!$N$17="nv"),1,0)</f>
        <v>0</v>
      </c>
      <c r="AS16" s="35">
        <f ca="1">IF(AND($N16&gt;Transfer!$J$18-1,BerechnungTab!$N16&lt;Transfer!$K$18+1,Transfer!$M$18=1,Transfer!$N$18="vs"),1,0)</f>
        <v>0</v>
      </c>
      <c r="AT16" s="90">
        <f ca="1">IF(AND($N16&gt;Transfer!$J$18-1,BerechnungTab!$N16&lt;Transfer!$K$18+1,Transfer!$M$18=1,Transfer!$N$18="nv"),1,0)</f>
        <v>0</v>
      </c>
      <c r="AU16" s="90">
        <f ca="1">IF(AND($N16&gt;Transfer!$J$18-1,BerechnungTab!$N16&lt;Transfer!$K$18+1,Transfer!$M$18=2,Transfer!$N$18="vs"),1,0)</f>
        <v>0</v>
      </c>
      <c r="AV16" s="90">
        <f ca="1">IF(AND($N16&gt;Transfer!$J$18-1,BerechnungTab!$N16&lt;Transfer!$K$18+1,Transfer!$M$18=2,Transfer!$N$18="nv"),1,0)</f>
        <v>0</v>
      </c>
      <c r="AW16" s="90">
        <f ca="1">IF(AND($N16&gt;Transfer!$J$18-1,BerechnungTab!$N16&lt;Transfer!$K$18+1,Transfer!$M$18=3,Transfer!$N$18="vs"),1,0)</f>
        <v>0</v>
      </c>
      <c r="AX16" s="91">
        <f ca="1">IF(AND($N16&gt;Transfer!$J$18-1,BerechnungTab!$N16&lt;Transfer!$K$18+1,Transfer!$M$18=3,Transfer!$N$18="nv"),1,0)</f>
        <v>0</v>
      </c>
      <c r="AY16" s="35">
        <f ca="1">IF(AND($N16&gt;Transfer!$J$19-1,BerechnungTab!$N16&lt;Transfer!$K$19+1,Transfer!$M$19=1,Transfer!$N$19="vs"),1,0)</f>
        <v>0</v>
      </c>
      <c r="AZ16" s="90">
        <f ca="1">IF(AND($N16&gt;Transfer!$J$19-1,BerechnungTab!$N16&lt;Transfer!$K$19+1,Transfer!$M$19=1,Transfer!$N$19="nv"),1,0)</f>
        <v>0</v>
      </c>
      <c r="BA16" s="90">
        <f ca="1">IF(AND($N16&gt;Transfer!$J$19-1,BerechnungTab!$N16&lt;Transfer!$K$19+1,Transfer!$M$19=2,Transfer!$N$19="vs"),1,0)</f>
        <v>0</v>
      </c>
      <c r="BB16" s="90">
        <f ca="1">IF(AND($N16&gt;Transfer!$J$19-1,BerechnungTab!$N16&lt;Transfer!$K$19+1,Transfer!$M$19=2,Transfer!$N$19="nv"),1,0)</f>
        <v>0</v>
      </c>
      <c r="BC16" s="90">
        <f ca="1">IF(AND($N16&gt;Transfer!$J$19-1,BerechnungTab!$N16&lt;Transfer!$K$19+1,Transfer!$M$19=3,Transfer!$N$19="vs"),1,0)</f>
        <v>0</v>
      </c>
      <c r="BD16" s="91">
        <f ca="1">IF(AND($N16&gt;Transfer!$J$19-1,BerechnungTab!$N16&lt;Transfer!$K$19+1,Transfer!$M$19=3,Transfer!$N$19="nv"),1,0)</f>
        <v>0</v>
      </c>
      <c r="BE16" s="35">
        <f ca="1">IF(AND($N16&gt;Transfer!$J$20-1,BerechnungTab!$N16&lt;Transfer!$K$20+1,Transfer!$M$20=1,Transfer!$N$20="vs"),1,0)</f>
        <v>0</v>
      </c>
      <c r="BF16" s="90">
        <f ca="1">IF(AND($N16&gt;Transfer!$J$20-1,BerechnungTab!$N16&lt;Transfer!$K$20+1,Transfer!$M$20=1,Transfer!$N$20="nv"),1,0)</f>
        <v>0</v>
      </c>
      <c r="BG16" s="90">
        <f ca="1">IF(AND($N16&gt;Transfer!$J$20-1,BerechnungTab!$N16&lt;Transfer!$K$20+1,Transfer!$M$20=2,Transfer!$N$20="vs"),1,0)</f>
        <v>0</v>
      </c>
      <c r="BH16" s="90">
        <f ca="1">IF(AND($N16&gt;Transfer!$J$20-1,BerechnungTab!$N16&lt;Transfer!$K$20+1,Transfer!$M$20=2,Transfer!$N$20="nv"),1,0)</f>
        <v>0</v>
      </c>
      <c r="BI16" s="90">
        <f ca="1">IF(AND($N16&gt;Transfer!$J$20-1,BerechnungTab!$N16&lt;Transfer!$K$20+1,Transfer!$M$20=3,Transfer!$N$20="vs"),1,0)</f>
        <v>0</v>
      </c>
      <c r="BJ16" s="91">
        <f ca="1">IF(AND($N16&gt;Transfer!$J$20-1,BerechnungTab!$N16&lt;Transfer!$K$20+1,Transfer!$M$20=3,Transfer!$N$20="nv"),1,0)</f>
        <v>0</v>
      </c>
      <c r="BK16" s="35">
        <f ca="1">IF(AND($N16&gt;Transfer!$J$21-1,BerechnungTab!$N16&lt;Transfer!$K$21+1,Transfer!$M$21=1,Transfer!$N$21="vs"),1,0)</f>
        <v>0</v>
      </c>
      <c r="BL16" s="90">
        <f ca="1">IF(AND($N16&gt;Transfer!$J$21-1,BerechnungTab!$N16&lt;Transfer!$K$21+1,Transfer!$M$21=1,Transfer!$N$21="nv"),1,0)</f>
        <v>0</v>
      </c>
      <c r="BM16" s="90">
        <f ca="1">IF(AND($N16&gt;Transfer!$J$21-1,BerechnungTab!$N16&lt;Transfer!$K$21+1,Transfer!$M$21=2,Transfer!$N$21="vs"),1,0)</f>
        <v>0</v>
      </c>
      <c r="BN16" s="90">
        <f ca="1">IF(AND($N16&gt;Transfer!$J$21-1,BerechnungTab!$N16&lt;Transfer!$K$21+1,Transfer!$M$21=2,Transfer!$N$21="nv"),1,0)</f>
        <v>0</v>
      </c>
      <c r="BO16" s="90">
        <f ca="1">IF(AND($N16&gt;Transfer!$J$21-1,BerechnungTab!$N16&lt;Transfer!$K$21+1,Transfer!$M$21=3,Transfer!$N$21="vs"),1,0)</f>
        <v>0</v>
      </c>
      <c r="BP16" s="91">
        <f ca="1">IF(AND($N16&gt;Transfer!$J$21-1,BerechnungTab!$N16&lt;Transfer!$K$21+1,Transfer!$M$21=3,Transfer!$N$21="nv"),1,0)</f>
        <v>0</v>
      </c>
      <c r="BQ16" s="35">
        <f ca="1">IF(AND($N16&gt;Transfer!$J$22-1,BerechnungTab!$N16&lt;Transfer!$K$22+1,Transfer!$M$22=1,Transfer!$N$22="vs"),1,0)</f>
        <v>0</v>
      </c>
      <c r="BR16" s="90">
        <f ca="1">IF(AND($N16&gt;Transfer!$J$22-1,BerechnungTab!$N16&lt;Transfer!$K$22+1,Transfer!$M$22=1,Transfer!$N$22="nv"),1,0)</f>
        <v>0</v>
      </c>
      <c r="BS16" s="90">
        <f ca="1">IF(AND($N16&gt;Transfer!$J$22-1,BerechnungTab!$N16&lt;Transfer!$K$22+1,Transfer!$M$22=2,Transfer!$N$22="vs"),1,0)</f>
        <v>0</v>
      </c>
      <c r="BT16" s="90">
        <f ca="1">IF(AND($N16&gt;Transfer!$J$22-1,BerechnungTab!$N16&lt;Transfer!$K$22+1,Transfer!$M$22=2,Transfer!$N$22="nv"),1,0)</f>
        <v>0</v>
      </c>
      <c r="BU16" s="90">
        <f ca="1">IF(AND($N16&gt;Transfer!$J$22-1,BerechnungTab!$N16&lt;Transfer!$K$22+1,Transfer!$M$22=3,Transfer!$N$22="vs"),1,0)</f>
        <v>0</v>
      </c>
      <c r="BV16" s="91">
        <f ca="1">IF(AND($N16&gt;Transfer!$J$22-1,BerechnungTab!$N16&lt;Transfer!$K$22+1,Transfer!$M$22=3,Transfer!$N$22="nv"),1,0)</f>
        <v>0</v>
      </c>
    </row>
    <row r="17" spans="1:74">
      <c r="E17" s="1"/>
      <c r="H17" s="16">
        <f t="shared" ca="1" si="0"/>
        <v>0</v>
      </c>
      <c r="I17" s="16">
        <f t="shared" ca="1" si="1"/>
        <v>0</v>
      </c>
      <c r="J17" s="16">
        <f t="shared" ca="1" si="2"/>
        <v>0</v>
      </c>
      <c r="K17" s="16">
        <f t="shared" ca="1" si="3"/>
        <v>0</v>
      </c>
      <c r="L17" s="16">
        <f t="shared" ca="1" si="4"/>
        <v>0</v>
      </c>
      <c r="M17" s="16">
        <f t="shared" ca="1" si="5"/>
        <v>0</v>
      </c>
      <c r="N17" s="16">
        <f t="shared" ca="1" si="6"/>
        <v>1990</v>
      </c>
      <c r="O17" s="35">
        <f ca="1">IF(AND($N17&gt;Transfer!$J$13-1,BerechnungTab!$N17&lt;Transfer!$K$13+1,Transfer!$M$13=1,Transfer!$N$13="vs"),1,0)</f>
        <v>0</v>
      </c>
      <c r="P17" s="90">
        <f ca="1">IF(AND($N17&gt;Transfer!$J$13-1,BerechnungTab!$N17&lt;Transfer!$K$13+1,Transfer!$M$13=1,Transfer!$N$13="nv"),1,0)</f>
        <v>0</v>
      </c>
      <c r="Q17" s="90">
        <f ca="1">IF(AND($N17&gt;Transfer!$J$13-1,BerechnungTab!$N17&lt;Transfer!$K$13+1,Transfer!$M$13=2,Transfer!$N$13="vs"),1,0)</f>
        <v>0</v>
      </c>
      <c r="R17" s="90">
        <f ca="1">IF(AND($N17&gt;Transfer!$J$13-1,BerechnungTab!$N17&lt;Transfer!$K$13+1,Transfer!$M$13=2,Transfer!$N$13="nv"),1,0)</f>
        <v>0</v>
      </c>
      <c r="S17" s="90">
        <f ca="1">IF(AND($N17&gt;Transfer!$J$13-1,BerechnungTab!$N17&lt;Transfer!$K$13+1,Transfer!$M$13=3,Transfer!$N$13="vs"),1,0)</f>
        <v>0</v>
      </c>
      <c r="T17" s="91">
        <f ca="1">IF(AND($N17&gt;Transfer!$J$13-1,BerechnungTab!$N17&lt;Transfer!$K$13+1,Transfer!$M$13=3,Transfer!$N$13="nv"),1,0)</f>
        <v>0</v>
      </c>
      <c r="U17" s="35">
        <f ca="1">IF(AND($N17&gt;Transfer!$J$14-1,BerechnungTab!$N17&lt;Transfer!$K$14+1,Transfer!$M$14=1,Transfer!$N$14="vs"),1,0)</f>
        <v>0</v>
      </c>
      <c r="V17" s="90">
        <f ca="1">IF(AND($N17&gt;Transfer!$J$14-1,BerechnungTab!$N17&lt;Transfer!$K$14+1,Transfer!$M$14=1,Transfer!$N$14="nv"),1,0)</f>
        <v>0</v>
      </c>
      <c r="W17" s="90">
        <f ca="1">IF(AND($N17&gt;Transfer!$J$14-1,BerechnungTab!$N17&lt;Transfer!$K$14+1,Transfer!$M$14=2,Transfer!$N$14="vs"),1,0)</f>
        <v>0</v>
      </c>
      <c r="X17" s="90">
        <f ca="1">IF(AND($N17&gt;Transfer!$J$14-1,BerechnungTab!$N17&lt;Transfer!$K$14+1,Transfer!$M$14=2,Transfer!$N$14="nv"),1,0)</f>
        <v>0</v>
      </c>
      <c r="Y17" s="90">
        <f ca="1">IF(AND($N17&gt;Transfer!$J$14-1,BerechnungTab!$N17&lt;Transfer!$K$14+1,Transfer!$M$14=3,Transfer!$N$14="vs"),1,0)</f>
        <v>0</v>
      </c>
      <c r="Z17" s="91">
        <f ca="1">IF(AND($N17&gt;Transfer!$J$14-1,BerechnungTab!$N17&lt;Transfer!$K$14+1,Transfer!$M$14=3,Transfer!$N$14="nv"),1,0)</f>
        <v>0</v>
      </c>
      <c r="AA17" s="35">
        <f ca="1">IF(AND($N17&gt;Transfer!$J$15-1,BerechnungTab!$N17&lt;Transfer!$K$15+1,Transfer!$M$15=1,Transfer!$N$15="vs"),1,0)</f>
        <v>0</v>
      </c>
      <c r="AB17" s="90">
        <f ca="1">IF(AND($N17&gt;Transfer!$J$15-1,BerechnungTab!$N17&lt;Transfer!$K$15+1,Transfer!$M$15=1,Transfer!$N$15="nv"),1,0)</f>
        <v>0</v>
      </c>
      <c r="AC17" s="90">
        <f ca="1">IF(AND($N17&gt;Transfer!$J$15-1,BerechnungTab!$N17&lt;Transfer!$K$15+1,Transfer!$M$15=2,Transfer!$N$15="vs"),1,0)</f>
        <v>0</v>
      </c>
      <c r="AD17" s="90">
        <f ca="1">IF(AND($N17&gt;Transfer!$J$15-1,BerechnungTab!$N17&lt;Transfer!$K$15+1,Transfer!$M$15=2,Transfer!$N$15="nv"),1,0)</f>
        <v>0</v>
      </c>
      <c r="AE17" s="90">
        <f ca="1">IF(AND($N17&gt;Transfer!$J$15-1,BerechnungTab!$N17&lt;Transfer!$K$15+1,Transfer!$M$15=3,Transfer!$N$15="vs"),1,0)</f>
        <v>0</v>
      </c>
      <c r="AF17" s="91">
        <f ca="1">IF(AND($N17&gt;Transfer!$J$15-1,BerechnungTab!$N17&lt;Transfer!$K$15+1,Transfer!$M$15=3,Transfer!$N$15="nv"),1,0)</f>
        <v>0</v>
      </c>
      <c r="AG17" s="35">
        <f ca="1">IF(AND($N17&gt;Transfer!$J$16-1,BerechnungTab!$N17&lt;Transfer!$K$16+1,Transfer!$M$16=1,Transfer!$N$16="vs"),1,0)</f>
        <v>0</v>
      </c>
      <c r="AH17" s="90">
        <f ca="1">IF(AND($N17&gt;Transfer!$J$16-1,BerechnungTab!$N17&lt;Transfer!$K$16+1,Transfer!$M$16=1,Transfer!$N$16="nv"),1,0)</f>
        <v>0</v>
      </c>
      <c r="AI17" s="90">
        <f ca="1">IF(AND($N17&gt;Transfer!$J$16-1,BerechnungTab!$N17&lt;Transfer!$K$16+1,Transfer!$M$16=2,Transfer!$N$16="vs"),1,0)</f>
        <v>0</v>
      </c>
      <c r="AJ17" s="90">
        <f ca="1">IF(AND($N17&gt;Transfer!$J$16-1,BerechnungTab!$N17&lt;Transfer!$K$16+1,Transfer!$M$16=2,Transfer!$N$16="nv"),1,0)</f>
        <v>0</v>
      </c>
      <c r="AK17" s="90">
        <f ca="1">IF(AND($N17&gt;Transfer!$J$16-1,BerechnungTab!$N17&lt;Transfer!$K$16+1,Transfer!$M$16=3,Transfer!$N$16="vs"),1,0)</f>
        <v>0</v>
      </c>
      <c r="AL17" s="91">
        <f ca="1">IF(AND($N17&gt;Transfer!$J$16-1,BerechnungTab!$N17&lt;Transfer!$K$16+1,Transfer!$M$16=3,Transfer!$N$16="nv"),1,0)</f>
        <v>0</v>
      </c>
      <c r="AM17" s="35">
        <f ca="1">IF(AND($N17&gt;Transfer!$J$17-1,BerechnungTab!$N17&lt;Transfer!$K$17+1,Transfer!$M$17=1,Transfer!$N$17="vs"),1,0)</f>
        <v>0</v>
      </c>
      <c r="AN17" s="90">
        <f ca="1">IF(AND($N17&gt;Transfer!$J$17-1,BerechnungTab!$N17&lt;Transfer!$K$17+1,Transfer!$M$17=1,Transfer!$N$17="nv"),1,0)</f>
        <v>0</v>
      </c>
      <c r="AO17" s="90">
        <f ca="1">IF(AND($N17&gt;Transfer!$J$17-1,BerechnungTab!$N17&lt;Transfer!$K$17+1,Transfer!$M$17=2,Transfer!$N$17="vs"),1,0)</f>
        <v>0</v>
      </c>
      <c r="AP17" s="90">
        <f ca="1">IF(AND($N17&gt;Transfer!$J$17-1,BerechnungTab!$N17&lt;Transfer!$K$17+1,Transfer!$M$17=2,Transfer!$N$17="nv"),1,0)</f>
        <v>0</v>
      </c>
      <c r="AQ17" s="90">
        <f ca="1">IF(AND($N17&gt;Transfer!$J$17-1,BerechnungTab!$N17&lt;Transfer!$K$17+1,Transfer!$M$17=3,Transfer!$N$17="vs"),1,0)</f>
        <v>0</v>
      </c>
      <c r="AR17" s="91">
        <f ca="1">IF(AND($N17&gt;Transfer!$J$17-1,BerechnungTab!$N17&lt;Transfer!$K$17+1,Transfer!$M$17=3,Transfer!$N$17="nv"),1,0)</f>
        <v>0</v>
      </c>
      <c r="AS17" s="35">
        <f ca="1">IF(AND($N17&gt;Transfer!$J$18-1,BerechnungTab!$N17&lt;Transfer!$K$18+1,Transfer!$M$18=1,Transfer!$N$18="vs"),1,0)</f>
        <v>0</v>
      </c>
      <c r="AT17" s="90">
        <f ca="1">IF(AND($N17&gt;Transfer!$J$18-1,BerechnungTab!$N17&lt;Transfer!$K$18+1,Transfer!$M$18=1,Transfer!$N$18="nv"),1,0)</f>
        <v>0</v>
      </c>
      <c r="AU17" s="90">
        <f ca="1">IF(AND($N17&gt;Transfer!$J$18-1,BerechnungTab!$N17&lt;Transfer!$K$18+1,Transfer!$M$18=2,Transfer!$N$18="vs"),1,0)</f>
        <v>0</v>
      </c>
      <c r="AV17" s="90">
        <f ca="1">IF(AND($N17&gt;Transfer!$J$18-1,BerechnungTab!$N17&lt;Transfer!$K$18+1,Transfer!$M$18=2,Transfer!$N$18="nv"),1,0)</f>
        <v>0</v>
      </c>
      <c r="AW17" s="90">
        <f ca="1">IF(AND($N17&gt;Transfer!$J$18-1,BerechnungTab!$N17&lt;Transfer!$K$18+1,Transfer!$M$18=3,Transfer!$N$18="vs"),1,0)</f>
        <v>0</v>
      </c>
      <c r="AX17" s="91">
        <f ca="1">IF(AND($N17&gt;Transfer!$J$18-1,BerechnungTab!$N17&lt;Transfer!$K$18+1,Transfer!$M$18=3,Transfer!$N$18="nv"),1,0)</f>
        <v>0</v>
      </c>
      <c r="AY17" s="35">
        <f ca="1">IF(AND($N17&gt;Transfer!$J$19-1,BerechnungTab!$N17&lt;Transfer!$K$19+1,Transfer!$M$19=1,Transfer!$N$19="vs"),1,0)</f>
        <v>0</v>
      </c>
      <c r="AZ17" s="90">
        <f ca="1">IF(AND($N17&gt;Transfer!$J$19-1,BerechnungTab!$N17&lt;Transfer!$K$19+1,Transfer!$M$19=1,Transfer!$N$19="nv"),1,0)</f>
        <v>0</v>
      </c>
      <c r="BA17" s="90">
        <f ca="1">IF(AND($N17&gt;Transfer!$J$19-1,BerechnungTab!$N17&lt;Transfer!$K$19+1,Transfer!$M$19=2,Transfer!$N$19="vs"),1,0)</f>
        <v>0</v>
      </c>
      <c r="BB17" s="90">
        <f ca="1">IF(AND($N17&gt;Transfer!$J$19-1,BerechnungTab!$N17&lt;Transfer!$K$19+1,Transfer!$M$19=2,Transfer!$N$19="nv"),1,0)</f>
        <v>0</v>
      </c>
      <c r="BC17" s="90">
        <f ca="1">IF(AND($N17&gt;Transfer!$J$19-1,BerechnungTab!$N17&lt;Transfer!$K$19+1,Transfer!$M$19=3,Transfer!$N$19="vs"),1,0)</f>
        <v>0</v>
      </c>
      <c r="BD17" s="91">
        <f ca="1">IF(AND($N17&gt;Transfer!$J$19-1,BerechnungTab!$N17&lt;Transfer!$K$19+1,Transfer!$M$19=3,Transfer!$N$19="nv"),1,0)</f>
        <v>0</v>
      </c>
      <c r="BE17" s="35">
        <f ca="1">IF(AND($N17&gt;Transfer!$J$20-1,BerechnungTab!$N17&lt;Transfer!$K$20+1,Transfer!$M$20=1,Transfer!$N$20="vs"),1,0)</f>
        <v>0</v>
      </c>
      <c r="BF17" s="90">
        <f ca="1">IF(AND($N17&gt;Transfer!$J$20-1,BerechnungTab!$N17&lt;Transfer!$K$20+1,Transfer!$M$20=1,Transfer!$N$20="nv"),1,0)</f>
        <v>0</v>
      </c>
      <c r="BG17" s="90">
        <f ca="1">IF(AND($N17&gt;Transfer!$J$20-1,BerechnungTab!$N17&lt;Transfer!$K$20+1,Transfer!$M$20=2,Transfer!$N$20="vs"),1,0)</f>
        <v>0</v>
      </c>
      <c r="BH17" s="90">
        <f ca="1">IF(AND($N17&gt;Transfer!$J$20-1,BerechnungTab!$N17&lt;Transfer!$K$20+1,Transfer!$M$20=2,Transfer!$N$20="nv"),1,0)</f>
        <v>0</v>
      </c>
      <c r="BI17" s="90">
        <f ca="1">IF(AND($N17&gt;Transfer!$J$20-1,BerechnungTab!$N17&lt;Transfer!$K$20+1,Transfer!$M$20=3,Transfer!$N$20="vs"),1,0)</f>
        <v>0</v>
      </c>
      <c r="BJ17" s="91">
        <f ca="1">IF(AND($N17&gt;Transfer!$J$20-1,BerechnungTab!$N17&lt;Transfer!$K$20+1,Transfer!$M$20=3,Transfer!$N$20="nv"),1,0)</f>
        <v>0</v>
      </c>
      <c r="BK17" s="35">
        <f ca="1">IF(AND($N17&gt;Transfer!$J$21-1,BerechnungTab!$N17&lt;Transfer!$K$21+1,Transfer!$M$21=1,Transfer!$N$21="vs"),1,0)</f>
        <v>0</v>
      </c>
      <c r="BL17" s="90">
        <f ca="1">IF(AND($N17&gt;Transfer!$J$21-1,BerechnungTab!$N17&lt;Transfer!$K$21+1,Transfer!$M$21=1,Transfer!$N$21="nv"),1,0)</f>
        <v>0</v>
      </c>
      <c r="BM17" s="90">
        <f ca="1">IF(AND($N17&gt;Transfer!$J$21-1,BerechnungTab!$N17&lt;Transfer!$K$21+1,Transfer!$M$21=2,Transfer!$N$21="vs"),1,0)</f>
        <v>0</v>
      </c>
      <c r="BN17" s="90">
        <f ca="1">IF(AND($N17&gt;Transfer!$J$21-1,BerechnungTab!$N17&lt;Transfer!$K$21+1,Transfer!$M$21=2,Transfer!$N$21="nv"),1,0)</f>
        <v>0</v>
      </c>
      <c r="BO17" s="90">
        <f ca="1">IF(AND($N17&gt;Transfer!$J$21-1,BerechnungTab!$N17&lt;Transfer!$K$21+1,Transfer!$M$21=3,Transfer!$N$21="vs"),1,0)</f>
        <v>0</v>
      </c>
      <c r="BP17" s="91">
        <f ca="1">IF(AND($N17&gt;Transfer!$J$21-1,BerechnungTab!$N17&lt;Transfer!$K$21+1,Transfer!$M$21=3,Transfer!$N$21="nv"),1,0)</f>
        <v>0</v>
      </c>
      <c r="BQ17" s="35">
        <f ca="1">IF(AND($N17&gt;Transfer!$J$22-1,BerechnungTab!$N17&lt;Transfer!$K$22+1,Transfer!$M$22=1,Transfer!$N$22="vs"),1,0)</f>
        <v>0</v>
      </c>
      <c r="BR17" s="90">
        <f ca="1">IF(AND($N17&gt;Transfer!$J$22-1,BerechnungTab!$N17&lt;Transfer!$K$22+1,Transfer!$M$22=1,Transfer!$N$22="nv"),1,0)</f>
        <v>0</v>
      </c>
      <c r="BS17" s="90">
        <f ca="1">IF(AND($N17&gt;Transfer!$J$22-1,BerechnungTab!$N17&lt;Transfer!$K$22+1,Transfer!$M$22=2,Transfer!$N$22="vs"),1,0)</f>
        <v>0</v>
      </c>
      <c r="BT17" s="90">
        <f ca="1">IF(AND($N17&gt;Transfer!$J$22-1,BerechnungTab!$N17&lt;Transfer!$K$22+1,Transfer!$M$22=2,Transfer!$N$22="nv"),1,0)</f>
        <v>0</v>
      </c>
      <c r="BU17" s="90">
        <f ca="1">IF(AND($N17&gt;Transfer!$J$22-1,BerechnungTab!$N17&lt;Transfer!$K$22+1,Transfer!$M$22=3,Transfer!$N$22="vs"),1,0)</f>
        <v>0</v>
      </c>
      <c r="BV17" s="91">
        <f ca="1">IF(AND($N17&gt;Transfer!$J$22-1,BerechnungTab!$N17&lt;Transfer!$K$22+1,Transfer!$M$22=3,Transfer!$N$22="nv"),1,0)</f>
        <v>0</v>
      </c>
    </row>
    <row r="18" spans="1:74">
      <c r="E18" s="1"/>
      <c r="H18" s="16">
        <f t="shared" ca="1" si="0"/>
        <v>0</v>
      </c>
      <c r="I18" s="16">
        <f t="shared" ca="1" si="1"/>
        <v>0</v>
      </c>
      <c r="J18" s="16">
        <f t="shared" ca="1" si="2"/>
        <v>0</v>
      </c>
      <c r="K18" s="16">
        <f t="shared" ca="1" si="3"/>
        <v>0</v>
      </c>
      <c r="L18" s="16">
        <f t="shared" ca="1" si="4"/>
        <v>0</v>
      </c>
      <c r="M18" s="16">
        <f t="shared" ca="1" si="5"/>
        <v>0</v>
      </c>
      <c r="N18" s="16">
        <f t="shared" ca="1" si="6"/>
        <v>1991</v>
      </c>
      <c r="O18" s="35">
        <f ca="1">IF(AND($N18&gt;Transfer!$J$13-1,BerechnungTab!$N18&lt;Transfer!$K$13+1,Transfer!$M$13=1,Transfer!$N$13="vs"),1,0)</f>
        <v>0</v>
      </c>
      <c r="P18" s="90">
        <f ca="1">IF(AND($N18&gt;Transfer!$J$13-1,BerechnungTab!$N18&lt;Transfer!$K$13+1,Transfer!$M$13=1,Transfer!$N$13="nv"),1,0)</f>
        <v>0</v>
      </c>
      <c r="Q18" s="90">
        <f ca="1">IF(AND($N18&gt;Transfer!$J$13-1,BerechnungTab!$N18&lt;Transfer!$K$13+1,Transfer!$M$13=2,Transfer!$N$13="vs"),1,0)</f>
        <v>0</v>
      </c>
      <c r="R18" s="90">
        <f ca="1">IF(AND($N18&gt;Transfer!$J$13-1,BerechnungTab!$N18&lt;Transfer!$K$13+1,Transfer!$M$13=2,Transfer!$N$13="nv"),1,0)</f>
        <v>0</v>
      </c>
      <c r="S18" s="90">
        <f ca="1">IF(AND($N18&gt;Transfer!$J$13-1,BerechnungTab!$N18&lt;Transfer!$K$13+1,Transfer!$M$13=3,Transfer!$N$13="vs"),1,0)</f>
        <v>0</v>
      </c>
      <c r="T18" s="91">
        <f ca="1">IF(AND($N18&gt;Transfer!$J$13-1,BerechnungTab!$N18&lt;Transfer!$K$13+1,Transfer!$M$13=3,Transfer!$N$13="nv"),1,0)</f>
        <v>0</v>
      </c>
      <c r="U18" s="35">
        <f ca="1">IF(AND($N18&gt;Transfer!$J$14-1,BerechnungTab!$N18&lt;Transfer!$K$14+1,Transfer!$M$14=1,Transfer!$N$14="vs"),1,0)</f>
        <v>0</v>
      </c>
      <c r="V18" s="90">
        <f ca="1">IF(AND($N18&gt;Transfer!$J$14-1,BerechnungTab!$N18&lt;Transfer!$K$14+1,Transfer!$M$14=1,Transfer!$N$14="nv"),1,0)</f>
        <v>0</v>
      </c>
      <c r="W18" s="90">
        <f ca="1">IF(AND($N18&gt;Transfer!$J$14-1,BerechnungTab!$N18&lt;Transfer!$K$14+1,Transfer!$M$14=2,Transfer!$N$14="vs"),1,0)</f>
        <v>0</v>
      </c>
      <c r="X18" s="90">
        <f ca="1">IF(AND($N18&gt;Transfer!$J$14-1,BerechnungTab!$N18&lt;Transfer!$K$14+1,Transfer!$M$14=2,Transfer!$N$14="nv"),1,0)</f>
        <v>0</v>
      </c>
      <c r="Y18" s="90">
        <f ca="1">IF(AND($N18&gt;Transfer!$J$14-1,BerechnungTab!$N18&lt;Transfer!$K$14+1,Transfer!$M$14=3,Transfer!$N$14="vs"),1,0)</f>
        <v>0</v>
      </c>
      <c r="Z18" s="91">
        <f ca="1">IF(AND($N18&gt;Transfer!$J$14-1,BerechnungTab!$N18&lt;Transfer!$K$14+1,Transfer!$M$14=3,Transfer!$N$14="nv"),1,0)</f>
        <v>0</v>
      </c>
      <c r="AA18" s="35">
        <f ca="1">IF(AND($N18&gt;Transfer!$J$15-1,BerechnungTab!$N18&lt;Transfer!$K$15+1,Transfer!$M$15=1,Transfer!$N$15="vs"),1,0)</f>
        <v>0</v>
      </c>
      <c r="AB18" s="90">
        <f ca="1">IF(AND($N18&gt;Transfer!$J$15-1,BerechnungTab!$N18&lt;Transfer!$K$15+1,Transfer!$M$15=1,Transfer!$N$15="nv"),1,0)</f>
        <v>0</v>
      </c>
      <c r="AC18" s="90">
        <f ca="1">IF(AND($N18&gt;Transfer!$J$15-1,BerechnungTab!$N18&lt;Transfer!$K$15+1,Transfer!$M$15=2,Transfer!$N$15="vs"),1,0)</f>
        <v>0</v>
      </c>
      <c r="AD18" s="90">
        <f ca="1">IF(AND($N18&gt;Transfer!$J$15-1,BerechnungTab!$N18&lt;Transfer!$K$15+1,Transfer!$M$15=2,Transfer!$N$15="nv"),1,0)</f>
        <v>0</v>
      </c>
      <c r="AE18" s="90">
        <f ca="1">IF(AND($N18&gt;Transfer!$J$15-1,BerechnungTab!$N18&lt;Transfer!$K$15+1,Transfer!$M$15=3,Transfer!$N$15="vs"),1,0)</f>
        <v>0</v>
      </c>
      <c r="AF18" s="91">
        <f ca="1">IF(AND($N18&gt;Transfer!$J$15-1,BerechnungTab!$N18&lt;Transfer!$K$15+1,Transfer!$M$15=3,Transfer!$N$15="nv"),1,0)</f>
        <v>0</v>
      </c>
      <c r="AG18" s="35">
        <f ca="1">IF(AND($N18&gt;Transfer!$J$16-1,BerechnungTab!$N18&lt;Transfer!$K$16+1,Transfer!$M$16=1,Transfer!$N$16="vs"),1,0)</f>
        <v>0</v>
      </c>
      <c r="AH18" s="90">
        <f ca="1">IF(AND($N18&gt;Transfer!$J$16-1,BerechnungTab!$N18&lt;Transfer!$K$16+1,Transfer!$M$16=1,Transfer!$N$16="nv"),1,0)</f>
        <v>0</v>
      </c>
      <c r="AI18" s="90">
        <f ca="1">IF(AND($N18&gt;Transfer!$J$16-1,BerechnungTab!$N18&lt;Transfer!$K$16+1,Transfer!$M$16=2,Transfer!$N$16="vs"),1,0)</f>
        <v>0</v>
      </c>
      <c r="AJ18" s="90">
        <f ca="1">IF(AND($N18&gt;Transfer!$J$16-1,BerechnungTab!$N18&lt;Transfer!$K$16+1,Transfer!$M$16=2,Transfer!$N$16="nv"),1,0)</f>
        <v>0</v>
      </c>
      <c r="AK18" s="90">
        <f ca="1">IF(AND($N18&gt;Transfer!$J$16-1,BerechnungTab!$N18&lt;Transfer!$K$16+1,Transfer!$M$16=3,Transfer!$N$16="vs"),1,0)</f>
        <v>0</v>
      </c>
      <c r="AL18" s="91">
        <f ca="1">IF(AND($N18&gt;Transfer!$J$16-1,BerechnungTab!$N18&lt;Transfer!$K$16+1,Transfer!$M$16=3,Transfer!$N$16="nv"),1,0)</f>
        <v>0</v>
      </c>
      <c r="AM18" s="35">
        <f ca="1">IF(AND($N18&gt;Transfer!$J$17-1,BerechnungTab!$N18&lt;Transfer!$K$17+1,Transfer!$M$17=1,Transfer!$N$17="vs"),1,0)</f>
        <v>0</v>
      </c>
      <c r="AN18" s="90">
        <f ca="1">IF(AND($N18&gt;Transfer!$J$17-1,BerechnungTab!$N18&lt;Transfer!$K$17+1,Transfer!$M$17=1,Transfer!$N$17="nv"),1,0)</f>
        <v>0</v>
      </c>
      <c r="AO18" s="90">
        <f ca="1">IF(AND($N18&gt;Transfer!$J$17-1,BerechnungTab!$N18&lt;Transfer!$K$17+1,Transfer!$M$17=2,Transfer!$N$17="vs"),1,0)</f>
        <v>0</v>
      </c>
      <c r="AP18" s="90">
        <f ca="1">IF(AND($N18&gt;Transfer!$J$17-1,BerechnungTab!$N18&lt;Transfer!$K$17+1,Transfer!$M$17=2,Transfer!$N$17="nv"),1,0)</f>
        <v>0</v>
      </c>
      <c r="AQ18" s="90">
        <f ca="1">IF(AND($N18&gt;Transfer!$J$17-1,BerechnungTab!$N18&lt;Transfer!$K$17+1,Transfer!$M$17=3,Transfer!$N$17="vs"),1,0)</f>
        <v>0</v>
      </c>
      <c r="AR18" s="91">
        <f ca="1">IF(AND($N18&gt;Transfer!$J$17-1,BerechnungTab!$N18&lt;Transfer!$K$17+1,Transfer!$M$17=3,Transfer!$N$17="nv"),1,0)</f>
        <v>0</v>
      </c>
      <c r="AS18" s="35">
        <f ca="1">IF(AND($N18&gt;Transfer!$J$18-1,BerechnungTab!$N18&lt;Transfer!$K$18+1,Transfer!$M$18=1,Transfer!$N$18="vs"),1,0)</f>
        <v>0</v>
      </c>
      <c r="AT18" s="90">
        <f ca="1">IF(AND($N18&gt;Transfer!$J$18-1,BerechnungTab!$N18&lt;Transfer!$K$18+1,Transfer!$M$18=1,Transfer!$N$18="nv"),1,0)</f>
        <v>0</v>
      </c>
      <c r="AU18" s="90">
        <f ca="1">IF(AND($N18&gt;Transfer!$J$18-1,BerechnungTab!$N18&lt;Transfer!$K$18+1,Transfer!$M$18=2,Transfer!$N$18="vs"),1,0)</f>
        <v>0</v>
      </c>
      <c r="AV18" s="90">
        <f ca="1">IF(AND($N18&gt;Transfer!$J$18-1,BerechnungTab!$N18&lt;Transfer!$K$18+1,Transfer!$M$18=2,Transfer!$N$18="nv"),1,0)</f>
        <v>0</v>
      </c>
      <c r="AW18" s="90">
        <f ca="1">IF(AND($N18&gt;Transfer!$J$18-1,BerechnungTab!$N18&lt;Transfer!$K$18+1,Transfer!$M$18=3,Transfer!$N$18="vs"),1,0)</f>
        <v>0</v>
      </c>
      <c r="AX18" s="91">
        <f ca="1">IF(AND($N18&gt;Transfer!$J$18-1,BerechnungTab!$N18&lt;Transfer!$K$18+1,Transfer!$M$18=3,Transfer!$N$18="nv"),1,0)</f>
        <v>0</v>
      </c>
      <c r="AY18" s="35">
        <f ca="1">IF(AND($N18&gt;Transfer!$J$19-1,BerechnungTab!$N18&lt;Transfer!$K$19+1,Transfer!$M$19=1,Transfer!$N$19="vs"),1,0)</f>
        <v>0</v>
      </c>
      <c r="AZ18" s="90">
        <f ca="1">IF(AND($N18&gt;Transfer!$J$19-1,BerechnungTab!$N18&lt;Transfer!$K$19+1,Transfer!$M$19=1,Transfer!$N$19="nv"),1,0)</f>
        <v>0</v>
      </c>
      <c r="BA18" s="90">
        <f ca="1">IF(AND($N18&gt;Transfer!$J$19-1,BerechnungTab!$N18&lt;Transfer!$K$19+1,Transfer!$M$19=2,Transfer!$N$19="vs"),1,0)</f>
        <v>0</v>
      </c>
      <c r="BB18" s="90">
        <f ca="1">IF(AND($N18&gt;Transfer!$J$19-1,BerechnungTab!$N18&lt;Transfer!$K$19+1,Transfer!$M$19=2,Transfer!$N$19="nv"),1,0)</f>
        <v>0</v>
      </c>
      <c r="BC18" s="90">
        <f ca="1">IF(AND($N18&gt;Transfer!$J$19-1,BerechnungTab!$N18&lt;Transfer!$K$19+1,Transfer!$M$19=3,Transfer!$N$19="vs"),1,0)</f>
        <v>0</v>
      </c>
      <c r="BD18" s="91">
        <f ca="1">IF(AND($N18&gt;Transfer!$J$19-1,BerechnungTab!$N18&lt;Transfer!$K$19+1,Transfer!$M$19=3,Transfer!$N$19="nv"),1,0)</f>
        <v>0</v>
      </c>
      <c r="BE18" s="35">
        <f ca="1">IF(AND($N18&gt;Transfer!$J$20-1,BerechnungTab!$N18&lt;Transfer!$K$20+1,Transfer!$M$20=1,Transfer!$N$20="vs"),1,0)</f>
        <v>0</v>
      </c>
      <c r="BF18" s="90">
        <f ca="1">IF(AND($N18&gt;Transfer!$J$20-1,BerechnungTab!$N18&lt;Transfer!$K$20+1,Transfer!$M$20=1,Transfer!$N$20="nv"),1,0)</f>
        <v>0</v>
      </c>
      <c r="BG18" s="90">
        <f ca="1">IF(AND($N18&gt;Transfer!$J$20-1,BerechnungTab!$N18&lt;Transfer!$K$20+1,Transfer!$M$20=2,Transfer!$N$20="vs"),1,0)</f>
        <v>0</v>
      </c>
      <c r="BH18" s="90">
        <f ca="1">IF(AND($N18&gt;Transfer!$J$20-1,BerechnungTab!$N18&lt;Transfer!$K$20+1,Transfer!$M$20=2,Transfer!$N$20="nv"),1,0)</f>
        <v>0</v>
      </c>
      <c r="BI18" s="90">
        <f ca="1">IF(AND($N18&gt;Transfer!$J$20-1,BerechnungTab!$N18&lt;Transfer!$K$20+1,Transfer!$M$20=3,Transfer!$N$20="vs"),1,0)</f>
        <v>0</v>
      </c>
      <c r="BJ18" s="91">
        <f ca="1">IF(AND($N18&gt;Transfer!$J$20-1,BerechnungTab!$N18&lt;Transfer!$K$20+1,Transfer!$M$20=3,Transfer!$N$20="nv"),1,0)</f>
        <v>0</v>
      </c>
      <c r="BK18" s="35">
        <f ca="1">IF(AND($N18&gt;Transfer!$J$21-1,BerechnungTab!$N18&lt;Transfer!$K$21+1,Transfer!$M$21=1,Transfer!$N$21="vs"),1,0)</f>
        <v>0</v>
      </c>
      <c r="BL18" s="90">
        <f ca="1">IF(AND($N18&gt;Transfer!$J$21-1,BerechnungTab!$N18&lt;Transfer!$K$21+1,Transfer!$M$21=1,Transfer!$N$21="nv"),1,0)</f>
        <v>0</v>
      </c>
      <c r="BM18" s="90">
        <f ca="1">IF(AND($N18&gt;Transfer!$J$21-1,BerechnungTab!$N18&lt;Transfer!$K$21+1,Transfer!$M$21=2,Transfer!$N$21="vs"),1,0)</f>
        <v>0</v>
      </c>
      <c r="BN18" s="90">
        <f ca="1">IF(AND($N18&gt;Transfer!$J$21-1,BerechnungTab!$N18&lt;Transfer!$K$21+1,Transfer!$M$21=2,Transfer!$N$21="nv"),1,0)</f>
        <v>0</v>
      </c>
      <c r="BO18" s="90">
        <f ca="1">IF(AND($N18&gt;Transfer!$J$21-1,BerechnungTab!$N18&lt;Transfer!$K$21+1,Transfer!$M$21=3,Transfer!$N$21="vs"),1,0)</f>
        <v>0</v>
      </c>
      <c r="BP18" s="91">
        <f ca="1">IF(AND($N18&gt;Transfer!$J$21-1,BerechnungTab!$N18&lt;Transfer!$K$21+1,Transfer!$M$21=3,Transfer!$N$21="nv"),1,0)</f>
        <v>0</v>
      </c>
      <c r="BQ18" s="35">
        <f ca="1">IF(AND($N18&gt;Transfer!$J$22-1,BerechnungTab!$N18&lt;Transfer!$K$22+1,Transfer!$M$22=1,Transfer!$N$22="vs"),1,0)</f>
        <v>0</v>
      </c>
      <c r="BR18" s="90">
        <f ca="1">IF(AND($N18&gt;Transfer!$J$22-1,BerechnungTab!$N18&lt;Transfer!$K$22+1,Transfer!$M$22=1,Transfer!$N$22="nv"),1,0)</f>
        <v>0</v>
      </c>
      <c r="BS18" s="90">
        <f ca="1">IF(AND($N18&gt;Transfer!$J$22-1,BerechnungTab!$N18&lt;Transfer!$K$22+1,Transfer!$M$22=2,Transfer!$N$22="vs"),1,0)</f>
        <v>0</v>
      </c>
      <c r="BT18" s="90">
        <f ca="1">IF(AND($N18&gt;Transfer!$J$22-1,BerechnungTab!$N18&lt;Transfer!$K$22+1,Transfer!$M$22=2,Transfer!$N$22="nv"),1,0)</f>
        <v>0</v>
      </c>
      <c r="BU18" s="90">
        <f ca="1">IF(AND($N18&gt;Transfer!$J$22-1,BerechnungTab!$N18&lt;Transfer!$K$22+1,Transfer!$M$22=3,Transfer!$N$22="vs"),1,0)</f>
        <v>0</v>
      </c>
      <c r="BV18" s="91">
        <f ca="1">IF(AND($N18&gt;Transfer!$J$22-1,BerechnungTab!$N18&lt;Transfer!$K$22+1,Transfer!$M$22=3,Transfer!$N$22="nv"),1,0)</f>
        <v>0</v>
      </c>
    </row>
    <row r="19" spans="1:74">
      <c r="A19" t="s">
        <v>90</v>
      </c>
      <c r="E19" s="95">
        <f>Transfer!J10</f>
        <v>0</v>
      </c>
      <c r="H19" s="16">
        <f t="shared" ca="1" si="0"/>
        <v>0</v>
      </c>
      <c r="I19" s="16">
        <f t="shared" ca="1" si="1"/>
        <v>0</v>
      </c>
      <c r="J19" s="16">
        <f t="shared" ca="1" si="2"/>
        <v>0</v>
      </c>
      <c r="K19" s="16">
        <f t="shared" ca="1" si="3"/>
        <v>0</v>
      </c>
      <c r="L19" s="16">
        <f t="shared" ca="1" si="4"/>
        <v>0</v>
      </c>
      <c r="M19" s="16">
        <f t="shared" ca="1" si="5"/>
        <v>0</v>
      </c>
      <c r="N19" s="16">
        <f t="shared" ca="1" si="6"/>
        <v>1992</v>
      </c>
      <c r="O19" s="35">
        <f ca="1">IF(AND($N19&gt;Transfer!$J$13-1,BerechnungTab!$N19&lt;Transfer!$K$13+1,Transfer!$M$13=1,Transfer!$N$13="vs"),1,0)</f>
        <v>0</v>
      </c>
      <c r="P19" s="90">
        <f ca="1">IF(AND($N19&gt;Transfer!$J$13-1,BerechnungTab!$N19&lt;Transfer!$K$13+1,Transfer!$M$13=1,Transfer!$N$13="nv"),1,0)</f>
        <v>0</v>
      </c>
      <c r="Q19" s="90">
        <f ca="1">IF(AND($N19&gt;Transfer!$J$13-1,BerechnungTab!$N19&lt;Transfer!$K$13+1,Transfer!$M$13=2,Transfer!$N$13="vs"),1,0)</f>
        <v>0</v>
      </c>
      <c r="R19" s="90">
        <f ca="1">IF(AND($N19&gt;Transfer!$J$13-1,BerechnungTab!$N19&lt;Transfer!$K$13+1,Transfer!$M$13=2,Transfer!$N$13="nv"),1,0)</f>
        <v>0</v>
      </c>
      <c r="S19" s="90">
        <f ca="1">IF(AND($N19&gt;Transfer!$J$13-1,BerechnungTab!$N19&lt;Transfer!$K$13+1,Transfer!$M$13=3,Transfer!$N$13="vs"),1,0)</f>
        <v>0</v>
      </c>
      <c r="T19" s="91">
        <f ca="1">IF(AND($N19&gt;Transfer!$J$13-1,BerechnungTab!$N19&lt;Transfer!$K$13+1,Transfer!$M$13=3,Transfer!$N$13="nv"),1,0)</f>
        <v>0</v>
      </c>
      <c r="U19" s="35">
        <f ca="1">IF(AND($N19&gt;Transfer!$J$14-1,BerechnungTab!$N19&lt;Transfer!$K$14+1,Transfer!$M$14=1,Transfer!$N$14="vs"),1,0)</f>
        <v>0</v>
      </c>
      <c r="V19" s="90">
        <f ca="1">IF(AND($N19&gt;Transfer!$J$14-1,BerechnungTab!$N19&lt;Transfer!$K$14+1,Transfer!$M$14=1,Transfer!$N$14="nv"),1,0)</f>
        <v>0</v>
      </c>
      <c r="W19" s="90">
        <f ca="1">IF(AND($N19&gt;Transfer!$J$14-1,BerechnungTab!$N19&lt;Transfer!$K$14+1,Transfer!$M$14=2,Transfer!$N$14="vs"),1,0)</f>
        <v>0</v>
      </c>
      <c r="X19" s="90">
        <f ca="1">IF(AND($N19&gt;Transfer!$J$14-1,BerechnungTab!$N19&lt;Transfer!$K$14+1,Transfer!$M$14=2,Transfer!$N$14="nv"),1,0)</f>
        <v>0</v>
      </c>
      <c r="Y19" s="90">
        <f ca="1">IF(AND($N19&gt;Transfer!$J$14-1,BerechnungTab!$N19&lt;Transfer!$K$14+1,Transfer!$M$14=3,Transfer!$N$14="vs"),1,0)</f>
        <v>0</v>
      </c>
      <c r="Z19" s="91">
        <f ca="1">IF(AND($N19&gt;Transfer!$J$14-1,BerechnungTab!$N19&lt;Transfer!$K$14+1,Transfer!$M$14=3,Transfer!$N$14="nv"),1,0)</f>
        <v>0</v>
      </c>
      <c r="AA19" s="35">
        <f ca="1">IF(AND($N19&gt;Transfer!$J$15-1,BerechnungTab!$N19&lt;Transfer!$K$15+1,Transfer!$M$15=1,Transfer!$N$15="vs"),1,0)</f>
        <v>0</v>
      </c>
      <c r="AB19" s="90">
        <f ca="1">IF(AND($N19&gt;Transfer!$J$15-1,BerechnungTab!$N19&lt;Transfer!$K$15+1,Transfer!$M$15=1,Transfer!$N$15="nv"),1,0)</f>
        <v>0</v>
      </c>
      <c r="AC19" s="90">
        <f ca="1">IF(AND($N19&gt;Transfer!$J$15-1,BerechnungTab!$N19&lt;Transfer!$K$15+1,Transfer!$M$15=2,Transfer!$N$15="vs"),1,0)</f>
        <v>0</v>
      </c>
      <c r="AD19" s="90">
        <f ca="1">IF(AND($N19&gt;Transfer!$J$15-1,BerechnungTab!$N19&lt;Transfer!$K$15+1,Transfer!$M$15=2,Transfer!$N$15="nv"),1,0)</f>
        <v>0</v>
      </c>
      <c r="AE19" s="90">
        <f ca="1">IF(AND($N19&gt;Transfer!$J$15-1,BerechnungTab!$N19&lt;Transfer!$K$15+1,Transfer!$M$15=3,Transfer!$N$15="vs"),1,0)</f>
        <v>0</v>
      </c>
      <c r="AF19" s="91">
        <f ca="1">IF(AND($N19&gt;Transfer!$J$15-1,BerechnungTab!$N19&lt;Transfer!$K$15+1,Transfer!$M$15=3,Transfer!$N$15="nv"),1,0)</f>
        <v>0</v>
      </c>
      <c r="AG19" s="35">
        <f ca="1">IF(AND($N19&gt;Transfer!$J$16-1,BerechnungTab!$N19&lt;Transfer!$K$16+1,Transfer!$M$16=1,Transfer!$N$16="vs"),1,0)</f>
        <v>0</v>
      </c>
      <c r="AH19" s="90">
        <f ca="1">IF(AND($N19&gt;Transfer!$J$16-1,BerechnungTab!$N19&lt;Transfer!$K$16+1,Transfer!$M$16=1,Transfer!$N$16="nv"),1,0)</f>
        <v>0</v>
      </c>
      <c r="AI19" s="90">
        <f ca="1">IF(AND($N19&gt;Transfer!$J$16-1,BerechnungTab!$N19&lt;Transfer!$K$16+1,Transfer!$M$16=2,Transfer!$N$16="vs"),1,0)</f>
        <v>0</v>
      </c>
      <c r="AJ19" s="90">
        <f ca="1">IF(AND($N19&gt;Transfer!$J$16-1,BerechnungTab!$N19&lt;Transfer!$K$16+1,Transfer!$M$16=2,Transfer!$N$16="nv"),1,0)</f>
        <v>0</v>
      </c>
      <c r="AK19" s="90">
        <f ca="1">IF(AND($N19&gt;Transfer!$J$16-1,BerechnungTab!$N19&lt;Transfer!$K$16+1,Transfer!$M$16=3,Transfer!$N$16="vs"),1,0)</f>
        <v>0</v>
      </c>
      <c r="AL19" s="91">
        <f ca="1">IF(AND($N19&gt;Transfer!$J$16-1,BerechnungTab!$N19&lt;Transfer!$K$16+1,Transfer!$M$16=3,Transfer!$N$16="nv"),1,0)</f>
        <v>0</v>
      </c>
      <c r="AM19" s="35">
        <f ca="1">IF(AND($N19&gt;Transfer!$J$17-1,BerechnungTab!$N19&lt;Transfer!$K$17+1,Transfer!$M$17=1,Transfer!$N$17="vs"),1,0)</f>
        <v>0</v>
      </c>
      <c r="AN19" s="90">
        <f ca="1">IF(AND($N19&gt;Transfer!$J$17-1,BerechnungTab!$N19&lt;Transfer!$K$17+1,Transfer!$M$17=1,Transfer!$N$17="nv"),1,0)</f>
        <v>0</v>
      </c>
      <c r="AO19" s="90">
        <f ca="1">IF(AND($N19&gt;Transfer!$J$17-1,BerechnungTab!$N19&lt;Transfer!$K$17+1,Transfer!$M$17=2,Transfer!$N$17="vs"),1,0)</f>
        <v>0</v>
      </c>
      <c r="AP19" s="90">
        <f ca="1">IF(AND($N19&gt;Transfer!$J$17-1,BerechnungTab!$N19&lt;Transfer!$K$17+1,Transfer!$M$17=2,Transfer!$N$17="nv"),1,0)</f>
        <v>0</v>
      </c>
      <c r="AQ19" s="90">
        <f ca="1">IF(AND($N19&gt;Transfer!$J$17-1,BerechnungTab!$N19&lt;Transfer!$K$17+1,Transfer!$M$17=3,Transfer!$N$17="vs"),1,0)</f>
        <v>0</v>
      </c>
      <c r="AR19" s="91">
        <f ca="1">IF(AND($N19&gt;Transfer!$J$17-1,BerechnungTab!$N19&lt;Transfer!$K$17+1,Transfer!$M$17=3,Transfer!$N$17="nv"),1,0)</f>
        <v>0</v>
      </c>
      <c r="AS19" s="35">
        <f ca="1">IF(AND($N19&gt;Transfer!$J$18-1,BerechnungTab!$N19&lt;Transfer!$K$18+1,Transfer!$M$18=1,Transfer!$N$18="vs"),1,0)</f>
        <v>0</v>
      </c>
      <c r="AT19" s="90">
        <f ca="1">IF(AND($N19&gt;Transfer!$J$18-1,BerechnungTab!$N19&lt;Transfer!$K$18+1,Transfer!$M$18=1,Transfer!$N$18="nv"),1,0)</f>
        <v>0</v>
      </c>
      <c r="AU19" s="90">
        <f ca="1">IF(AND($N19&gt;Transfer!$J$18-1,BerechnungTab!$N19&lt;Transfer!$K$18+1,Transfer!$M$18=2,Transfer!$N$18="vs"),1,0)</f>
        <v>0</v>
      </c>
      <c r="AV19" s="90">
        <f ca="1">IF(AND($N19&gt;Transfer!$J$18-1,BerechnungTab!$N19&lt;Transfer!$K$18+1,Transfer!$M$18=2,Transfer!$N$18="nv"),1,0)</f>
        <v>0</v>
      </c>
      <c r="AW19" s="90">
        <f ca="1">IF(AND($N19&gt;Transfer!$J$18-1,BerechnungTab!$N19&lt;Transfer!$K$18+1,Transfer!$M$18=3,Transfer!$N$18="vs"),1,0)</f>
        <v>0</v>
      </c>
      <c r="AX19" s="91">
        <f ca="1">IF(AND($N19&gt;Transfer!$J$18-1,BerechnungTab!$N19&lt;Transfer!$K$18+1,Transfer!$M$18=3,Transfer!$N$18="nv"),1,0)</f>
        <v>0</v>
      </c>
      <c r="AY19" s="35">
        <f ca="1">IF(AND($N19&gt;Transfer!$J$19-1,BerechnungTab!$N19&lt;Transfer!$K$19+1,Transfer!$M$19=1,Transfer!$N$19="vs"),1,0)</f>
        <v>0</v>
      </c>
      <c r="AZ19" s="90">
        <f ca="1">IF(AND($N19&gt;Transfer!$J$19-1,BerechnungTab!$N19&lt;Transfer!$K$19+1,Transfer!$M$19=1,Transfer!$N$19="nv"),1,0)</f>
        <v>0</v>
      </c>
      <c r="BA19" s="90">
        <f ca="1">IF(AND($N19&gt;Transfer!$J$19-1,BerechnungTab!$N19&lt;Transfer!$K$19+1,Transfer!$M$19=2,Transfer!$N$19="vs"),1,0)</f>
        <v>0</v>
      </c>
      <c r="BB19" s="90">
        <f ca="1">IF(AND($N19&gt;Transfer!$J$19-1,BerechnungTab!$N19&lt;Transfer!$K$19+1,Transfer!$M$19=2,Transfer!$N$19="nv"),1,0)</f>
        <v>0</v>
      </c>
      <c r="BC19" s="90">
        <f ca="1">IF(AND($N19&gt;Transfer!$J$19-1,BerechnungTab!$N19&lt;Transfer!$K$19+1,Transfer!$M$19=3,Transfer!$N$19="vs"),1,0)</f>
        <v>0</v>
      </c>
      <c r="BD19" s="91">
        <f ca="1">IF(AND($N19&gt;Transfer!$J$19-1,BerechnungTab!$N19&lt;Transfer!$K$19+1,Transfer!$M$19=3,Transfer!$N$19="nv"),1,0)</f>
        <v>0</v>
      </c>
      <c r="BE19" s="35">
        <f ca="1">IF(AND($N19&gt;Transfer!$J$20-1,BerechnungTab!$N19&lt;Transfer!$K$20+1,Transfer!$M$20=1,Transfer!$N$20="vs"),1,0)</f>
        <v>0</v>
      </c>
      <c r="BF19" s="90">
        <f ca="1">IF(AND($N19&gt;Transfer!$J$20-1,BerechnungTab!$N19&lt;Transfer!$K$20+1,Transfer!$M$20=1,Transfer!$N$20="nv"),1,0)</f>
        <v>0</v>
      </c>
      <c r="BG19" s="90">
        <f ca="1">IF(AND($N19&gt;Transfer!$J$20-1,BerechnungTab!$N19&lt;Transfer!$K$20+1,Transfer!$M$20=2,Transfer!$N$20="vs"),1,0)</f>
        <v>0</v>
      </c>
      <c r="BH19" s="90">
        <f ca="1">IF(AND($N19&gt;Transfer!$J$20-1,BerechnungTab!$N19&lt;Transfer!$K$20+1,Transfer!$M$20=2,Transfer!$N$20="nv"),1,0)</f>
        <v>0</v>
      </c>
      <c r="BI19" s="90">
        <f ca="1">IF(AND($N19&gt;Transfer!$J$20-1,BerechnungTab!$N19&lt;Transfer!$K$20+1,Transfer!$M$20=3,Transfer!$N$20="vs"),1,0)</f>
        <v>0</v>
      </c>
      <c r="BJ19" s="91">
        <f ca="1">IF(AND($N19&gt;Transfer!$J$20-1,BerechnungTab!$N19&lt;Transfer!$K$20+1,Transfer!$M$20=3,Transfer!$N$20="nv"),1,0)</f>
        <v>0</v>
      </c>
      <c r="BK19" s="35">
        <f ca="1">IF(AND($N19&gt;Transfer!$J$21-1,BerechnungTab!$N19&lt;Transfer!$K$21+1,Transfer!$M$21=1,Transfer!$N$21="vs"),1,0)</f>
        <v>0</v>
      </c>
      <c r="BL19" s="90">
        <f ca="1">IF(AND($N19&gt;Transfer!$J$21-1,BerechnungTab!$N19&lt;Transfer!$K$21+1,Transfer!$M$21=1,Transfer!$N$21="nv"),1,0)</f>
        <v>0</v>
      </c>
      <c r="BM19" s="90">
        <f ca="1">IF(AND($N19&gt;Transfer!$J$21-1,BerechnungTab!$N19&lt;Transfer!$K$21+1,Transfer!$M$21=2,Transfer!$N$21="vs"),1,0)</f>
        <v>0</v>
      </c>
      <c r="BN19" s="90">
        <f ca="1">IF(AND($N19&gt;Transfer!$J$21-1,BerechnungTab!$N19&lt;Transfer!$K$21+1,Transfer!$M$21=2,Transfer!$N$21="nv"),1,0)</f>
        <v>0</v>
      </c>
      <c r="BO19" s="90">
        <f ca="1">IF(AND($N19&gt;Transfer!$J$21-1,BerechnungTab!$N19&lt;Transfer!$K$21+1,Transfer!$M$21=3,Transfer!$N$21="vs"),1,0)</f>
        <v>0</v>
      </c>
      <c r="BP19" s="91">
        <f ca="1">IF(AND($N19&gt;Transfer!$J$21-1,BerechnungTab!$N19&lt;Transfer!$K$21+1,Transfer!$M$21=3,Transfer!$N$21="nv"),1,0)</f>
        <v>0</v>
      </c>
      <c r="BQ19" s="35">
        <f ca="1">IF(AND($N19&gt;Transfer!$J$22-1,BerechnungTab!$N19&lt;Transfer!$K$22+1,Transfer!$M$22=1,Transfer!$N$22="vs"),1,0)</f>
        <v>0</v>
      </c>
      <c r="BR19" s="90">
        <f ca="1">IF(AND($N19&gt;Transfer!$J$22-1,BerechnungTab!$N19&lt;Transfer!$K$22+1,Transfer!$M$22=1,Transfer!$N$22="nv"),1,0)</f>
        <v>0</v>
      </c>
      <c r="BS19" s="90">
        <f ca="1">IF(AND($N19&gt;Transfer!$J$22-1,BerechnungTab!$N19&lt;Transfer!$K$22+1,Transfer!$M$22=2,Transfer!$N$22="vs"),1,0)</f>
        <v>0</v>
      </c>
      <c r="BT19" s="90">
        <f ca="1">IF(AND($N19&gt;Transfer!$J$22-1,BerechnungTab!$N19&lt;Transfer!$K$22+1,Transfer!$M$22=2,Transfer!$N$22="nv"),1,0)</f>
        <v>0</v>
      </c>
      <c r="BU19" s="90">
        <f ca="1">IF(AND($N19&gt;Transfer!$J$22-1,BerechnungTab!$N19&lt;Transfer!$K$22+1,Transfer!$M$22=3,Transfer!$N$22="vs"),1,0)</f>
        <v>0</v>
      </c>
      <c r="BV19" s="91">
        <f ca="1">IF(AND($N19&gt;Transfer!$J$22-1,BerechnungTab!$N19&lt;Transfer!$K$22+1,Transfer!$M$22=3,Transfer!$N$22="nv"),1,0)</f>
        <v>0</v>
      </c>
    </row>
    <row r="20" spans="1:74">
      <c r="A20" t="s">
        <v>91</v>
      </c>
      <c r="E20" s="95">
        <f ca="1">ROUND(MAX(E49:E88),0)</f>
        <v>0</v>
      </c>
      <c r="H20" s="16">
        <f t="shared" ca="1" si="0"/>
        <v>0</v>
      </c>
      <c r="I20" s="16">
        <f t="shared" ca="1" si="1"/>
        <v>0</v>
      </c>
      <c r="J20" s="16">
        <f t="shared" ca="1" si="2"/>
        <v>0</v>
      </c>
      <c r="K20" s="16">
        <f t="shared" ca="1" si="3"/>
        <v>0</v>
      </c>
      <c r="L20" s="16">
        <f t="shared" ca="1" si="4"/>
        <v>0</v>
      </c>
      <c r="M20" s="16">
        <f t="shared" ca="1" si="5"/>
        <v>0</v>
      </c>
      <c r="N20" s="16">
        <f t="shared" ca="1" si="6"/>
        <v>1993</v>
      </c>
      <c r="O20" s="35">
        <f ca="1">IF(AND($N20&gt;Transfer!$J$13-1,BerechnungTab!$N20&lt;Transfer!$K$13+1,Transfer!$M$13=1,Transfer!$N$13="vs"),1,0)</f>
        <v>0</v>
      </c>
      <c r="P20" s="90">
        <f ca="1">IF(AND($N20&gt;Transfer!$J$13-1,BerechnungTab!$N20&lt;Transfer!$K$13+1,Transfer!$M$13=1,Transfer!$N$13="nv"),1,0)</f>
        <v>0</v>
      </c>
      <c r="Q20" s="90">
        <f ca="1">IF(AND($N20&gt;Transfer!$J$13-1,BerechnungTab!$N20&lt;Transfer!$K$13+1,Transfer!$M$13=2,Transfer!$N$13="vs"),1,0)</f>
        <v>0</v>
      </c>
      <c r="R20" s="90">
        <f ca="1">IF(AND($N20&gt;Transfer!$J$13-1,BerechnungTab!$N20&lt;Transfer!$K$13+1,Transfer!$M$13=2,Transfer!$N$13="nv"),1,0)</f>
        <v>0</v>
      </c>
      <c r="S20" s="90">
        <f ca="1">IF(AND($N20&gt;Transfer!$J$13-1,BerechnungTab!$N20&lt;Transfer!$K$13+1,Transfer!$M$13=3,Transfer!$N$13="vs"),1,0)</f>
        <v>0</v>
      </c>
      <c r="T20" s="91">
        <f ca="1">IF(AND($N20&gt;Transfer!$J$13-1,BerechnungTab!$N20&lt;Transfer!$K$13+1,Transfer!$M$13=3,Transfer!$N$13="nv"),1,0)</f>
        <v>0</v>
      </c>
      <c r="U20" s="35">
        <f ca="1">IF(AND($N20&gt;Transfer!$J$14-1,BerechnungTab!$N20&lt;Transfer!$K$14+1,Transfer!$M$14=1,Transfer!$N$14="vs"),1,0)</f>
        <v>0</v>
      </c>
      <c r="V20" s="90">
        <f ca="1">IF(AND($N20&gt;Transfer!$J$14-1,BerechnungTab!$N20&lt;Transfer!$K$14+1,Transfer!$M$14=1,Transfer!$N$14="nv"),1,0)</f>
        <v>0</v>
      </c>
      <c r="W20" s="90">
        <f ca="1">IF(AND($N20&gt;Transfer!$J$14-1,BerechnungTab!$N20&lt;Transfer!$K$14+1,Transfer!$M$14=2,Transfer!$N$14="vs"),1,0)</f>
        <v>0</v>
      </c>
      <c r="X20" s="90">
        <f ca="1">IF(AND($N20&gt;Transfer!$J$14-1,BerechnungTab!$N20&lt;Transfer!$K$14+1,Transfer!$M$14=2,Transfer!$N$14="nv"),1,0)</f>
        <v>0</v>
      </c>
      <c r="Y20" s="90">
        <f ca="1">IF(AND($N20&gt;Transfer!$J$14-1,BerechnungTab!$N20&lt;Transfer!$K$14+1,Transfer!$M$14=3,Transfer!$N$14="vs"),1,0)</f>
        <v>0</v>
      </c>
      <c r="Z20" s="91">
        <f ca="1">IF(AND($N20&gt;Transfer!$J$14-1,BerechnungTab!$N20&lt;Transfer!$K$14+1,Transfer!$M$14=3,Transfer!$N$14="nv"),1,0)</f>
        <v>0</v>
      </c>
      <c r="AA20" s="35">
        <f ca="1">IF(AND($N20&gt;Transfer!$J$15-1,BerechnungTab!$N20&lt;Transfer!$K$15+1,Transfer!$M$15=1,Transfer!$N$15="vs"),1,0)</f>
        <v>0</v>
      </c>
      <c r="AB20" s="90">
        <f ca="1">IF(AND($N20&gt;Transfer!$J$15-1,BerechnungTab!$N20&lt;Transfer!$K$15+1,Transfer!$M$15=1,Transfer!$N$15="nv"),1,0)</f>
        <v>0</v>
      </c>
      <c r="AC20" s="90">
        <f ca="1">IF(AND($N20&gt;Transfer!$J$15-1,BerechnungTab!$N20&lt;Transfer!$K$15+1,Transfer!$M$15=2,Transfer!$N$15="vs"),1,0)</f>
        <v>0</v>
      </c>
      <c r="AD20" s="90">
        <f ca="1">IF(AND($N20&gt;Transfer!$J$15-1,BerechnungTab!$N20&lt;Transfer!$K$15+1,Transfer!$M$15=2,Transfer!$N$15="nv"),1,0)</f>
        <v>0</v>
      </c>
      <c r="AE20" s="90">
        <f ca="1">IF(AND($N20&gt;Transfer!$J$15-1,BerechnungTab!$N20&lt;Transfer!$K$15+1,Transfer!$M$15=3,Transfer!$N$15="vs"),1,0)</f>
        <v>0</v>
      </c>
      <c r="AF20" s="91">
        <f ca="1">IF(AND($N20&gt;Transfer!$J$15-1,BerechnungTab!$N20&lt;Transfer!$K$15+1,Transfer!$M$15=3,Transfer!$N$15="nv"),1,0)</f>
        <v>0</v>
      </c>
      <c r="AG20" s="35">
        <f ca="1">IF(AND($N20&gt;Transfer!$J$16-1,BerechnungTab!$N20&lt;Transfer!$K$16+1,Transfer!$M$16=1,Transfer!$N$16="vs"),1,0)</f>
        <v>0</v>
      </c>
      <c r="AH20" s="90">
        <f ca="1">IF(AND($N20&gt;Transfer!$J$16-1,BerechnungTab!$N20&lt;Transfer!$K$16+1,Transfer!$M$16=1,Transfer!$N$16="nv"),1,0)</f>
        <v>0</v>
      </c>
      <c r="AI20" s="90">
        <f ca="1">IF(AND($N20&gt;Transfer!$J$16-1,BerechnungTab!$N20&lt;Transfer!$K$16+1,Transfer!$M$16=2,Transfer!$N$16="vs"),1,0)</f>
        <v>0</v>
      </c>
      <c r="AJ20" s="90">
        <f ca="1">IF(AND($N20&gt;Transfer!$J$16-1,BerechnungTab!$N20&lt;Transfer!$K$16+1,Transfer!$M$16=2,Transfer!$N$16="nv"),1,0)</f>
        <v>0</v>
      </c>
      <c r="AK20" s="90">
        <f ca="1">IF(AND($N20&gt;Transfer!$J$16-1,BerechnungTab!$N20&lt;Transfer!$K$16+1,Transfer!$M$16=3,Transfer!$N$16="vs"),1,0)</f>
        <v>0</v>
      </c>
      <c r="AL20" s="91">
        <f ca="1">IF(AND($N20&gt;Transfer!$J$16-1,BerechnungTab!$N20&lt;Transfer!$K$16+1,Transfer!$M$16=3,Transfer!$N$16="nv"),1,0)</f>
        <v>0</v>
      </c>
      <c r="AM20" s="35">
        <f ca="1">IF(AND($N20&gt;Transfer!$J$17-1,BerechnungTab!$N20&lt;Transfer!$K$17+1,Transfer!$M$17=1,Transfer!$N$17="vs"),1,0)</f>
        <v>0</v>
      </c>
      <c r="AN20" s="90">
        <f ca="1">IF(AND($N20&gt;Transfer!$J$17-1,BerechnungTab!$N20&lt;Transfer!$K$17+1,Transfer!$M$17=1,Transfer!$N$17="nv"),1,0)</f>
        <v>0</v>
      </c>
      <c r="AO20" s="90">
        <f ca="1">IF(AND($N20&gt;Transfer!$J$17-1,BerechnungTab!$N20&lt;Transfer!$K$17+1,Transfer!$M$17=2,Transfer!$N$17="vs"),1,0)</f>
        <v>0</v>
      </c>
      <c r="AP20" s="90">
        <f ca="1">IF(AND($N20&gt;Transfer!$J$17-1,BerechnungTab!$N20&lt;Transfer!$K$17+1,Transfer!$M$17=2,Transfer!$N$17="nv"),1,0)</f>
        <v>0</v>
      </c>
      <c r="AQ20" s="90">
        <f ca="1">IF(AND($N20&gt;Transfer!$J$17-1,BerechnungTab!$N20&lt;Transfer!$K$17+1,Transfer!$M$17=3,Transfer!$N$17="vs"),1,0)</f>
        <v>0</v>
      </c>
      <c r="AR20" s="91">
        <f ca="1">IF(AND($N20&gt;Transfer!$J$17-1,BerechnungTab!$N20&lt;Transfer!$K$17+1,Transfer!$M$17=3,Transfer!$N$17="nv"),1,0)</f>
        <v>0</v>
      </c>
      <c r="AS20" s="35">
        <f ca="1">IF(AND($N20&gt;Transfer!$J$18-1,BerechnungTab!$N20&lt;Transfer!$K$18+1,Transfer!$M$18=1,Transfer!$N$18="vs"),1,0)</f>
        <v>0</v>
      </c>
      <c r="AT20" s="90">
        <f ca="1">IF(AND($N20&gt;Transfer!$J$18-1,BerechnungTab!$N20&lt;Transfer!$K$18+1,Transfer!$M$18=1,Transfer!$N$18="nv"),1,0)</f>
        <v>0</v>
      </c>
      <c r="AU20" s="90">
        <f ca="1">IF(AND($N20&gt;Transfer!$J$18-1,BerechnungTab!$N20&lt;Transfer!$K$18+1,Transfer!$M$18=2,Transfer!$N$18="vs"),1,0)</f>
        <v>0</v>
      </c>
      <c r="AV20" s="90">
        <f ca="1">IF(AND($N20&gt;Transfer!$J$18-1,BerechnungTab!$N20&lt;Transfer!$K$18+1,Transfer!$M$18=2,Transfer!$N$18="nv"),1,0)</f>
        <v>0</v>
      </c>
      <c r="AW20" s="90">
        <f ca="1">IF(AND($N20&gt;Transfer!$J$18-1,BerechnungTab!$N20&lt;Transfer!$K$18+1,Transfer!$M$18=3,Transfer!$N$18="vs"),1,0)</f>
        <v>0</v>
      </c>
      <c r="AX20" s="91">
        <f ca="1">IF(AND($N20&gt;Transfer!$J$18-1,BerechnungTab!$N20&lt;Transfer!$K$18+1,Transfer!$M$18=3,Transfer!$N$18="nv"),1,0)</f>
        <v>0</v>
      </c>
      <c r="AY20" s="35">
        <f ca="1">IF(AND($N20&gt;Transfer!$J$19-1,BerechnungTab!$N20&lt;Transfer!$K$19+1,Transfer!$M$19=1,Transfer!$N$19="vs"),1,0)</f>
        <v>0</v>
      </c>
      <c r="AZ20" s="90">
        <f ca="1">IF(AND($N20&gt;Transfer!$J$19-1,BerechnungTab!$N20&lt;Transfer!$K$19+1,Transfer!$M$19=1,Transfer!$N$19="nv"),1,0)</f>
        <v>0</v>
      </c>
      <c r="BA20" s="90">
        <f ca="1">IF(AND($N20&gt;Transfer!$J$19-1,BerechnungTab!$N20&lt;Transfer!$K$19+1,Transfer!$M$19=2,Transfer!$N$19="vs"),1,0)</f>
        <v>0</v>
      </c>
      <c r="BB20" s="90">
        <f ca="1">IF(AND($N20&gt;Transfer!$J$19-1,BerechnungTab!$N20&lt;Transfer!$K$19+1,Transfer!$M$19=2,Transfer!$N$19="nv"),1,0)</f>
        <v>0</v>
      </c>
      <c r="BC20" s="90">
        <f ca="1">IF(AND($N20&gt;Transfer!$J$19-1,BerechnungTab!$N20&lt;Transfer!$K$19+1,Transfer!$M$19=3,Transfer!$N$19="vs"),1,0)</f>
        <v>0</v>
      </c>
      <c r="BD20" s="91">
        <f ca="1">IF(AND($N20&gt;Transfer!$J$19-1,BerechnungTab!$N20&lt;Transfer!$K$19+1,Transfer!$M$19=3,Transfer!$N$19="nv"),1,0)</f>
        <v>0</v>
      </c>
      <c r="BE20" s="35">
        <f ca="1">IF(AND($N20&gt;Transfer!$J$20-1,BerechnungTab!$N20&lt;Transfer!$K$20+1,Transfer!$M$20=1,Transfer!$N$20="vs"),1,0)</f>
        <v>0</v>
      </c>
      <c r="BF20" s="90">
        <f ca="1">IF(AND($N20&gt;Transfer!$J$20-1,BerechnungTab!$N20&lt;Transfer!$K$20+1,Transfer!$M$20=1,Transfer!$N$20="nv"),1,0)</f>
        <v>0</v>
      </c>
      <c r="BG20" s="90">
        <f ca="1">IF(AND($N20&gt;Transfer!$J$20-1,BerechnungTab!$N20&lt;Transfer!$K$20+1,Transfer!$M$20=2,Transfer!$N$20="vs"),1,0)</f>
        <v>0</v>
      </c>
      <c r="BH20" s="90">
        <f ca="1">IF(AND($N20&gt;Transfer!$J$20-1,BerechnungTab!$N20&lt;Transfer!$K$20+1,Transfer!$M$20=2,Transfer!$N$20="nv"),1,0)</f>
        <v>0</v>
      </c>
      <c r="BI20" s="90">
        <f ca="1">IF(AND($N20&gt;Transfer!$J$20-1,BerechnungTab!$N20&lt;Transfer!$K$20+1,Transfer!$M$20=3,Transfer!$N$20="vs"),1,0)</f>
        <v>0</v>
      </c>
      <c r="BJ20" s="91">
        <f ca="1">IF(AND($N20&gt;Transfer!$J$20-1,BerechnungTab!$N20&lt;Transfer!$K$20+1,Transfer!$M$20=3,Transfer!$N$20="nv"),1,0)</f>
        <v>0</v>
      </c>
      <c r="BK20" s="35">
        <f ca="1">IF(AND($N20&gt;Transfer!$J$21-1,BerechnungTab!$N20&lt;Transfer!$K$21+1,Transfer!$M$21=1,Transfer!$N$21="vs"),1,0)</f>
        <v>0</v>
      </c>
      <c r="BL20" s="90">
        <f ca="1">IF(AND($N20&gt;Transfer!$J$21-1,BerechnungTab!$N20&lt;Transfer!$K$21+1,Transfer!$M$21=1,Transfer!$N$21="nv"),1,0)</f>
        <v>0</v>
      </c>
      <c r="BM20" s="90">
        <f ca="1">IF(AND($N20&gt;Transfer!$J$21-1,BerechnungTab!$N20&lt;Transfer!$K$21+1,Transfer!$M$21=2,Transfer!$N$21="vs"),1,0)</f>
        <v>0</v>
      </c>
      <c r="BN20" s="90">
        <f ca="1">IF(AND($N20&gt;Transfer!$J$21-1,BerechnungTab!$N20&lt;Transfer!$K$21+1,Transfer!$M$21=2,Transfer!$N$21="nv"),1,0)</f>
        <v>0</v>
      </c>
      <c r="BO20" s="90">
        <f ca="1">IF(AND($N20&gt;Transfer!$J$21-1,BerechnungTab!$N20&lt;Transfer!$K$21+1,Transfer!$M$21=3,Transfer!$N$21="vs"),1,0)</f>
        <v>0</v>
      </c>
      <c r="BP20" s="91">
        <f ca="1">IF(AND($N20&gt;Transfer!$J$21-1,BerechnungTab!$N20&lt;Transfer!$K$21+1,Transfer!$M$21=3,Transfer!$N$21="nv"),1,0)</f>
        <v>0</v>
      </c>
      <c r="BQ20" s="35">
        <f ca="1">IF(AND($N20&gt;Transfer!$J$22-1,BerechnungTab!$N20&lt;Transfer!$K$22+1,Transfer!$M$22=1,Transfer!$N$22="vs"),1,0)</f>
        <v>0</v>
      </c>
      <c r="BR20" s="90">
        <f ca="1">IF(AND($N20&gt;Transfer!$J$22-1,BerechnungTab!$N20&lt;Transfer!$K$22+1,Transfer!$M$22=1,Transfer!$N$22="nv"),1,0)</f>
        <v>0</v>
      </c>
      <c r="BS20" s="90">
        <f ca="1">IF(AND($N20&gt;Transfer!$J$22-1,BerechnungTab!$N20&lt;Transfer!$K$22+1,Transfer!$M$22=2,Transfer!$N$22="vs"),1,0)</f>
        <v>0</v>
      </c>
      <c r="BT20" s="90">
        <f ca="1">IF(AND($N20&gt;Transfer!$J$22-1,BerechnungTab!$N20&lt;Transfer!$K$22+1,Transfer!$M$22=2,Transfer!$N$22="nv"),1,0)</f>
        <v>0</v>
      </c>
      <c r="BU20" s="90">
        <f ca="1">IF(AND($N20&gt;Transfer!$J$22-1,BerechnungTab!$N20&lt;Transfer!$K$22+1,Transfer!$M$22=3,Transfer!$N$22="vs"),1,0)</f>
        <v>0</v>
      </c>
      <c r="BV20" s="91">
        <f ca="1">IF(AND($N20&gt;Transfer!$J$22-1,BerechnungTab!$N20&lt;Transfer!$K$22+1,Transfer!$M$22=3,Transfer!$N$22="nv"),1,0)</f>
        <v>0</v>
      </c>
    </row>
    <row r="21" spans="1:74" ht="13" thickBot="1">
      <c r="E21" s="1"/>
      <c r="H21" s="16">
        <f t="shared" ca="1" si="0"/>
        <v>0</v>
      </c>
      <c r="I21" s="16">
        <f t="shared" ca="1" si="1"/>
        <v>0</v>
      </c>
      <c r="J21" s="16">
        <f t="shared" ca="1" si="2"/>
        <v>0</v>
      </c>
      <c r="K21" s="16">
        <f t="shared" ca="1" si="3"/>
        <v>0</v>
      </c>
      <c r="L21" s="16">
        <f t="shared" ca="1" si="4"/>
        <v>0</v>
      </c>
      <c r="M21" s="16">
        <f t="shared" ca="1" si="5"/>
        <v>0</v>
      </c>
      <c r="N21" s="16">
        <f t="shared" ca="1" si="6"/>
        <v>1994</v>
      </c>
      <c r="O21" s="35">
        <f ca="1">IF(AND($N21&gt;Transfer!$J$13-1,BerechnungTab!$N21&lt;Transfer!$K$13+1,Transfer!$M$13=1,Transfer!$N$13="vs"),1,0)</f>
        <v>0</v>
      </c>
      <c r="P21" s="90">
        <f ca="1">IF(AND($N21&gt;Transfer!$J$13-1,BerechnungTab!$N21&lt;Transfer!$K$13+1,Transfer!$M$13=1,Transfer!$N$13="nv"),1,0)</f>
        <v>0</v>
      </c>
      <c r="Q21" s="90">
        <f ca="1">IF(AND($N21&gt;Transfer!$J$13-1,BerechnungTab!$N21&lt;Transfer!$K$13+1,Transfer!$M$13=2,Transfer!$N$13="vs"),1,0)</f>
        <v>0</v>
      </c>
      <c r="R21" s="90">
        <f ca="1">IF(AND($N21&gt;Transfer!$J$13-1,BerechnungTab!$N21&lt;Transfer!$K$13+1,Transfer!$M$13=2,Transfer!$N$13="nv"),1,0)</f>
        <v>0</v>
      </c>
      <c r="S21" s="90">
        <f ca="1">IF(AND($N21&gt;Transfer!$J$13-1,BerechnungTab!$N21&lt;Transfer!$K$13+1,Transfer!$M$13=3,Transfer!$N$13="vs"),1,0)</f>
        <v>0</v>
      </c>
      <c r="T21" s="91">
        <f ca="1">IF(AND($N21&gt;Transfer!$J$13-1,BerechnungTab!$N21&lt;Transfer!$K$13+1,Transfer!$M$13=3,Transfer!$N$13="nv"),1,0)</f>
        <v>0</v>
      </c>
      <c r="U21" s="35">
        <f ca="1">IF(AND($N21&gt;Transfer!$J$14-1,BerechnungTab!$N21&lt;Transfer!$K$14+1,Transfer!$M$14=1,Transfer!$N$14="vs"),1,0)</f>
        <v>0</v>
      </c>
      <c r="V21" s="90">
        <f ca="1">IF(AND($N21&gt;Transfer!$J$14-1,BerechnungTab!$N21&lt;Transfer!$K$14+1,Transfer!$M$14=1,Transfer!$N$14="nv"),1,0)</f>
        <v>0</v>
      </c>
      <c r="W21" s="90">
        <f ca="1">IF(AND($N21&gt;Transfer!$J$14-1,BerechnungTab!$N21&lt;Transfer!$K$14+1,Transfer!$M$14=2,Transfer!$N$14="vs"),1,0)</f>
        <v>0</v>
      </c>
      <c r="X21" s="90">
        <f ca="1">IF(AND($N21&gt;Transfer!$J$14-1,BerechnungTab!$N21&lt;Transfer!$K$14+1,Transfer!$M$14=2,Transfer!$N$14="nv"),1,0)</f>
        <v>0</v>
      </c>
      <c r="Y21" s="90">
        <f ca="1">IF(AND($N21&gt;Transfer!$J$14-1,BerechnungTab!$N21&lt;Transfer!$K$14+1,Transfer!$M$14=3,Transfer!$N$14="vs"),1,0)</f>
        <v>0</v>
      </c>
      <c r="Z21" s="91">
        <f ca="1">IF(AND($N21&gt;Transfer!$J$14-1,BerechnungTab!$N21&lt;Transfer!$K$14+1,Transfer!$M$14=3,Transfer!$N$14="nv"),1,0)</f>
        <v>0</v>
      </c>
      <c r="AA21" s="35">
        <f ca="1">IF(AND($N21&gt;Transfer!$J$15-1,BerechnungTab!$N21&lt;Transfer!$K$15+1,Transfer!$M$15=1,Transfer!$N$15="vs"),1,0)</f>
        <v>0</v>
      </c>
      <c r="AB21" s="90">
        <f ca="1">IF(AND($N21&gt;Transfer!$J$15-1,BerechnungTab!$N21&lt;Transfer!$K$15+1,Transfer!$M$15=1,Transfer!$N$15="nv"),1,0)</f>
        <v>0</v>
      </c>
      <c r="AC21" s="90">
        <f ca="1">IF(AND($N21&gt;Transfer!$J$15-1,BerechnungTab!$N21&lt;Transfer!$K$15+1,Transfer!$M$15=2,Transfer!$N$15="vs"),1,0)</f>
        <v>0</v>
      </c>
      <c r="AD21" s="90">
        <f ca="1">IF(AND($N21&gt;Transfer!$J$15-1,BerechnungTab!$N21&lt;Transfer!$K$15+1,Transfer!$M$15=2,Transfer!$N$15="nv"),1,0)</f>
        <v>0</v>
      </c>
      <c r="AE21" s="90">
        <f ca="1">IF(AND($N21&gt;Transfer!$J$15-1,BerechnungTab!$N21&lt;Transfer!$K$15+1,Transfer!$M$15=3,Transfer!$N$15="vs"),1,0)</f>
        <v>0</v>
      </c>
      <c r="AF21" s="91">
        <f ca="1">IF(AND($N21&gt;Transfer!$J$15-1,BerechnungTab!$N21&lt;Transfer!$K$15+1,Transfer!$M$15=3,Transfer!$N$15="nv"),1,0)</f>
        <v>0</v>
      </c>
      <c r="AG21" s="35">
        <f ca="1">IF(AND($N21&gt;Transfer!$J$16-1,BerechnungTab!$N21&lt;Transfer!$K$16+1,Transfer!$M$16=1,Transfer!$N$16="vs"),1,0)</f>
        <v>0</v>
      </c>
      <c r="AH21" s="90">
        <f ca="1">IF(AND($N21&gt;Transfer!$J$16-1,BerechnungTab!$N21&lt;Transfer!$K$16+1,Transfer!$M$16=1,Transfer!$N$16="nv"),1,0)</f>
        <v>0</v>
      </c>
      <c r="AI21" s="90">
        <f ca="1">IF(AND($N21&gt;Transfer!$J$16-1,BerechnungTab!$N21&lt;Transfer!$K$16+1,Transfer!$M$16=2,Transfer!$N$16="vs"),1,0)</f>
        <v>0</v>
      </c>
      <c r="AJ21" s="90">
        <f ca="1">IF(AND($N21&gt;Transfer!$J$16-1,BerechnungTab!$N21&lt;Transfer!$K$16+1,Transfer!$M$16=2,Transfer!$N$16="nv"),1,0)</f>
        <v>0</v>
      </c>
      <c r="AK21" s="90">
        <f ca="1">IF(AND($N21&gt;Transfer!$J$16-1,BerechnungTab!$N21&lt;Transfer!$K$16+1,Transfer!$M$16=3,Transfer!$N$16="vs"),1,0)</f>
        <v>0</v>
      </c>
      <c r="AL21" s="91">
        <f ca="1">IF(AND($N21&gt;Transfer!$J$16-1,BerechnungTab!$N21&lt;Transfer!$K$16+1,Transfer!$M$16=3,Transfer!$N$16="nv"),1,0)</f>
        <v>0</v>
      </c>
      <c r="AM21" s="35">
        <f ca="1">IF(AND($N21&gt;Transfer!$J$17-1,BerechnungTab!$N21&lt;Transfer!$K$17+1,Transfer!$M$17=1,Transfer!$N$17="vs"),1,0)</f>
        <v>0</v>
      </c>
      <c r="AN21" s="90">
        <f ca="1">IF(AND($N21&gt;Transfer!$J$17-1,BerechnungTab!$N21&lt;Transfer!$K$17+1,Transfer!$M$17=1,Transfer!$N$17="nv"),1,0)</f>
        <v>0</v>
      </c>
      <c r="AO21" s="90">
        <f ca="1">IF(AND($N21&gt;Transfer!$J$17-1,BerechnungTab!$N21&lt;Transfer!$K$17+1,Transfer!$M$17=2,Transfer!$N$17="vs"),1,0)</f>
        <v>0</v>
      </c>
      <c r="AP21" s="90">
        <f ca="1">IF(AND($N21&gt;Transfer!$J$17-1,BerechnungTab!$N21&lt;Transfer!$K$17+1,Transfer!$M$17=2,Transfer!$N$17="nv"),1,0)</f>
        <v>0</v>
      </c>
      <c r="AQ21" s="90">
        <f ca="1">IF(AND($N21&gt;Transfer!$J$17-1,BerechnungTab!$N21&lt;Transfer!$K$17+1,Transfer!$M$17=3,Transfer!$N$17="vs"),1,0)</f>
        <v>0</v>
      </c>
      <c r="AR21" s="91">
        <f ca="1">IF(AND($N21&gt;Transfer!$J$17-1,BerechnungTab!$N21&lt;Transfer!$K$17+1,Transfer!$M$17=3,Transfer!$N$17="nv"),1,0)</f>
        <v>0</v>
      </c>
      <c r="AS21" s="35">
        <f ca="1">IF(AND($N21&gt;Transfer!$J$18-1,BerechnungTab!$N21&lt;Transfer!$K$18+1,Transfer!$M$18=1,Transfer!$N$18="vs"),1,0)</f>
        <v>0</v>
      </c>
      <c r="AT21" s="90">
        <f ca="1">IF(AND($N21&gt;Transfer!$J$18-1,BerechnungTab!$N21&lt;Transfer!$K$18+1,Transfer!$M$18=1,Transfer!$N$18="nv"),1,0)</f>
        <v>0</v>
      </c>
      <c r="AU21" s="90">
        <f ca="1">IF(AND($N21&gt;Transfer!$J$18-1,BerechnungTab!$N21&lt;Transfer!$K$18+1,Transfer!$M$18=2,Transfer!$N$18="vs"),1,0)</f>
        <v>0</v>
      </c>
      <c r="AV21" s="90">
        <f ca="1">IF(AND($N21&gt;Transfer!$J$18-1,BerechnungTab!$N21&lt;Transfer!$K$18+1,Transfer!$M$18=2,Transfer!$N$18="nv"),1,0)</f>
        <v>0</v>
      </c>
      <c r="AW21" s="90">
        <f ca="1">IF(AND($N21&gt;Transfer!$J$18-1,BerechnungTab!$N21&lt;Transfer!$K$18+1,Transfer!$M$18=3,Transfer!$N$18="vs"),1,0)</f>
        <v>0</v>
      </c>
      <c r="AX21" s="91">
        <f ca="1">IF(AND($N21&gt;Transfer!$J$18-1,BerechnungTab!$N21&lt;Transfer!$K$18+1,Transfer!$M$18=3,Transfer!$N$18="nv"),1,0)</f>
        <v>0</v>
      </c>
      <c r="AY21" s="35">
        <f ca="1">IF(AND($N21&gt;Transfer!$J$19-1,BerechnungTab!$N21&lt;Transfer!$K$19+1,Transfer!$M$19=1,Transfer!$N$19="vs"),1,0)</f>
        <v>0</v>
      </c>
      <c r="AZ21" s="90">
        <f ca="1">IF(AND($N21&gt;Transfer!$J$19-1,BerechnungTab!$N21&lt;Transfer!$K$19+1,Transfer!$M$19=1,Transfer!$N$19="nv"),1,0)</f>
        <v>0</v>
      </c>
      <c r="BA21" s="90">
        <f ca="1">IF(AND($N21&gt;Transfer!$J$19-1,BerechnungTab!$N21&lt;Transfer!$K$19+1,Transfer!$M$19=2,Transfer!$N$19="vs"),1,0)</f>
        <v>0</v>
      </c>
      <c r="BB21" s="90">
        <f ca="1">IF(AND($N21&gt;Transfer!$J$19-1,BerechnungTab!$N21&lt;Transfer!$K$19+1,Transfer!$M$19=2,Transfer!$N$19="nv"),1,0)</f>
        <v>0</v>
      </c>
      <c r="BC21" s="90">
        <f ca="1">IF(AND($N21&gt;Transfer!$J$19-1,BerechnungTab!$N21&lt;Transfer!$K$19+1,Transfer!$M$19=3,Transfer!$N$19="vs"),1,0)</f>
        <v>0</v>
      </c>
      <c r="BD21" s="91">
        <f ca="1">IF(AND($N21&gt;Transfer!$J$19-1,BerechnungTab!$N21&lt;Transfer!$K$19+1,Transfer!$M$19=3,Transfer!$N$19="nv"),1,0)</f>
        <v>0</v>
      </c>
      <c r="BE21" s="35">
        <f ca="1">IF(AND($N21&gt;Transfer!$J$20-1,BerechnungTab!$N21&lt;Transfer!$K$20+1,Transfer!$M$20=1,Transfer!$N$20="vs"),1,0)</f>
        <v>0</v>
      </c>
      <c r="BF21" s="90">
        <f ca="1">IF(AND($N21&gt;Transfer!$J$20-1,BerechnungTab!$N21&lt;Transfer!$K$20+1,Transfer!$M$20=1,Transfer!$N$20="nv"),1,0)</f>
        <v>0</v>
      </c>
      <c r="BG21" s="90">
        <f ca="1">IF(AND($N21&gt;Transfer!$J$20-1,BerechnungTab!$N21&lt;Transfer!$K$20+1,Transfer!$M$20=2,Transfer!$N$20="vs"),1,0)</f>
        <v>0</v>
      </c>
      <c r="BH21" s="90">
        <f ca="1">IF(AND($N21&gt;Transfer!$J$20-1,BerechnungTab!$N21&lt;Transfer!$K$20+1,Transfer!$M$20=2,Transfer!$N$20="nv"),1,0)</f>
        <v>0</v>
      </c>
      <c r="BI21" s="90">
        <f ca="1">IF(AND($N21&gt;Transfer!$J$20-1,BerechnungTab!$N21&lt;Transfer!$K$20+1,Transfer!$M$20=3,Transfer!$N$20="vs"),1,0)</f>
        <v>0</v>
      </c>
      <c r="BJ21" s="91">
        <f ca="1">IF(AND($N21&gt;Transfer!$J$20-1,BerechnungTab!$N21&lt;Transfer!$K$20+1,Transfer!$M$20=3,Transfer!$N$20="nv"),1,0)</f>
        <v>0</v>
      </c>
      <c r="BK21" s="35">
        <f ca="1">IF(AND($N21&gt;Transfer!$J$21-1,BerechnungTab!$N21&lt;Transfer!$K$21+1,Transfer!$M$21=1,Transfer!$N$21="vs"),1,0)</f>
        <v>0</v>
      </c>
      <c r="BL21" s="90">
        <f ca="1">IF(AND($N21&gt;Transfer!$J$21-1,BerechnungTab!$N21&lt;Transfer!$K$21+1,Transfer!$M$21=1,Transfer!$N$21="nv"),1,0)</f>
        <v>0</v>
      </c>
      <c r="BM21" s="90">
        <f ca="1">IF(AND($N21&gt;Transfer!$J$21-1,BerechnungTab!$N21&lt;Transfer!$K$21+1,Transfer!$M$21=2,Transfer!$N$21="vs"),1,0)</f>
        <v>0</v>
      </c>
      <c r="BN21" s="90">
        <f ca="1">IF(AND($N21&gt;Transfer!$J$21-1,BerechnungTab!$N21&lt;Transfer!$K$21+1,Transfer!$M$21=2,Transfer!$N$21="nv"),1,0)</f>
        <v>0</v>
      </c>
      <c r="BO21" s="90">
        <f ca="1">IF(AND($N21&gt;Transfer!$J$21-1,BerechnungTab!$N21&lt;Transfer!$K$21+1,Transfer!$M$21=3,Transfer!$N$21="vs"),1,0)</f>
        <v>0</v>
      </c>
      <c r="BP21" s="91">
        <f ca="1">IF(AND($N21&gt;Transfer!$J$21-1,BerechnungTab!$N21&lt;Transfer!$K$21+1,Transfer!$M$21=3,Transfer!$N$21="nv"),1,0)</f>
        <v>0</v>
      </c>
      <c r="BQ21" s="35">
        <f ca="1">IF(AND($N21&gt;Transfer!$J$22-1,BerechnungTab!$N21&lt;Transfer!$K$22+1,Transfer!$M$22=1,Transfer!$N$22="vs"),1,0)</f>
        <v>0</v>
      </c>
      <c r="BR21" s="90">
        <f ca="1">IF(AND($N21&gt;Transfer!$J$22-1,BerechnungTab!$N21&lt;Transfer!$K$22+1,Transfer!$M$22=1,Transfer!$N$22="nv"),1,0)</f>
        <v>0</v>
      </c>
      <c r="BS21" s="90">
        <f ca="1">IF(AND($N21&gt;Transfer!$J$22-1,BerechnungTab!$N21&lt;Transfer!$K$22+1,Transfer!$M$22=2,Transfer!$N$22="vs"),1,0)</f>
        <v>0</v>
      </c>
      <c r="BT21" s="90">
        <f ca="1">IF(AND($N21&gt;Transfer!$J$22-1,BerechnungTab!$N21&lt;Transfer!$K$22+1,Transfer!$M$22=2,Transfer!$N$22="nv"),1,0)</f>
        <v>0</v>
      </c>
      <c r="BU21" s="90">
        <f ca="1">IF(AND($N21&gt;Transfer!$J$22-1,BerechnungTab!$N21&lt;Transfer!$K$22+1,Transfer!$M$22=3,Transfer!$N$22="vs"),1,0)</f>
        <v>0</v>
      </c>
      <c r="BV21" s="91">
        <f ca="1">IF(AND($N21&gt;Transfer!$J$22-1,BerechnungTab!$N21&lt;Transfer!$K$22+1,Transfer!$M$22=3,Transfer!$N$22="nv"),1,0)</f>
        <v>0</v>
      </c>
    </row>
    <row r="22" spans="1:74" ht="13" thickBot="1">
      <c r="A22" t="s">
        <v>119</v>
      </c>
      <c r="E22" s="96">
        <f ca="1">E19+E20</f>
        <v>0</v>
      </c>
      <c r="H22" s="16">
        <f t="shared" ca="1" si="0"/>
        <v>0</v>
      </c>
      <c r="I22" s="16">
        <f t="shared" ca="1" si="1"/>
        <v>0</v>
      </c>
      <c r="J22" s="16">
        <f t="shared" ca="1" si="2"/>
        <v>0</v>
      </c>
      <c r="K22" s="16">
        <f t="shared" ca="1" si="3"/>
        <v>0</v>
      </c>
      <c r="L22" s="16">
        <f t="shared" ca="1" si="4"/>
        <v>0</v>
      </c>
      <c r="M22" s="16">
        <f t="shared" ca="1" si="5"/>
        <v>0</v>
      </c>
      <c r="N22" s="16">
        <f t="shared" ca="1" si="6"/>
        <v>1995</v>
      </c>
      <c r="O22" s="35">
        <f ca="1">IF(AND($N22&gt;Transfer!$J$13-1,BerechnungTab!$N22&lt;Transfer!$K$13+1,Transfer!$M$13=1,Transfer!$N$13="vs"),1,0)</f>
        <v>0</v>
      </c>
      <c r="P22" s="90">
        <f ca="1">IF(AND($N22&gt;Transfer!$J$13-1,BerechnungTab!$N22&lt;Transfer!$K$13+1,Transfer!$M$13=1,Transfer!$N$13="nv"),1,0)</f>
        <v>0</v>
      </c>
      <c r="Q22" s="90">
        <f ca="1">IF(AND($N22&gt;Transfer!$J$13-1,BerechnungTab!$N22&lt;Transfer!$K$13+1,Transfer!$M$13=2,Transfer!$N$13="vs"),1,0)</f>
        <v>0</v>
      </c>
      <c r="R22" s="90">
        <f ca="1">IF(AND($N22&gt;Transfer!$J$13-1,BerechnungTab!$N22&lt;Transfer!$K$13+1,Transfer!$M$13=2,Transfer!$N$13="nv"),1,0)</f>
        <v>0</v>
      </c>
      <c r="S22" s="90">
        <f ca="1">IF(AND($N22&gt;Transfer!$J$13-1,BerechnungTab!$N22&lt;Transfer!$K$13+1,Transfer!$M$13=3,Transfer!$N$13="vs"),1,0)</f>
        <v>0</v>
      </c>
      <c r="T22" s="91">
        <f ca="1">IF(AND($N22&gt;Transfer!$J$13-1,BerechnungTab!$N22&lt;Transfer!$K$13+1,Transfer!$M$13=3,Transfer!$N$13="nv"),1,0)</f>
        <v>0</v>
      </c>
      <c r="U22" s="35">
        <f ca="1">IF(AND($N22&gt;Transfer!$J$14-1,BerechnungTab!$N22&lt;Transfer!$K$14+1,Transfer!$M$14=1,Transfer!$N$14="vs"),1,0)</f>
        <v>0</v>
      </c>
      <c r="V22" s="90">
        <f ca="1">IF(AND($N22&gt;Transfer!$J$14-1,BerechnungTab!$N22&lt;Transfer!$K$14+1,Transfer!$M$14=1,Transfer!$N$14="nv"),1,0)</f>
        <v>0</v>
      </c>
      <c r="W22" s="90">
        <f ca="1">IF(AND($N22&gt;Transfer!$J$14-1,BerechnungTab!$N22&lt;Transfer!$K$14+1,Transfer!$M$14=2,Transfer!$N$14="vs"),1,0)</f>
        <v>0</v>
      </c>
      <c r="X22" s="90">
        <f ca="1">IF(AND($N22&gt;Transfer!$J$14-1,BerechnungTab!$N22&lt;Transfer!$K$14+1,Transfer!$M$14=2,Transfer!$N$14="nv"),1,0)</f>
        <v>0</v>
      </c>
      <c r="Y22" s="90">
        <f ca="1">IF(AND($N22&gt;Transfer!$J$14-1,BerechnungTab!$N22&lt;Transfer!$K$14+1,Transfer!$M$14=3,Transfer!$N$14="vs"),1,0)</f>
        <v>0</v>
      </c>
      <c r="Z22" s="91">
        <f ca="1">IF(AND($N22&gt;Transfer!$J$14-1,BerechnungTab!$N22&lt;Transfer!$K$14+1,Transfer!$M$14=3,Transfer!$N$14="nv"),1,0)</f>
        <v>0</v>
      </c>
      <c r="AA22" s="35">
        <f ca="1">IF(AND($N22&gt;Transfer!$J$15-1,BerechnungTab!$N22&lt;Transfer!$K$15+1,Transfer!$M$15=1,Transfer!$N$15="vs"),1,0)</f>
        <v>0</v>
      </c>
      <c r="AB22" s="90">
        <f ca="1">IF(AND($N22&gt;Transfer!$J$15-1,BerechnungTab!$N22&lt;Transfer!$K$15+1,Transfer!$M$15=1,Transfer!$N$15="nv"),1,0)</f>
        <v>0</v>
      </c>
      <c r="AC22" s="90">
        <f ca="1">IF(AND($N22&gt;Transfer!$J$15-1,BerechnungTab!$N22&lt;Transfer!$K$15+1,Transfer!$M$15=2,Transfer!$N$15="vs"),1,0)</f>
        <v>0</v>
      </c>
      <c r="AD22" s="90">
        <f ca="1">IF(AND($N22&gt;Transfer!$J$15-1,BerechnungTab!$N22&lt;Transfer!$K$15+1,Transfer!$M$15=2,Transfer!$N$15="nv"),1,0)</f>
        <v>0</v>
      </c>
      <c r="AE22" s="90">
        <f ca="1">IF(AND($N22&gt;Transfer!$J$15-1,BerechnungTab!$N22&lt;Transfer!$K$15+1,Transfer!$M$15=3,Transfer!$N$15="vs"),1,0)</f>
        <v>0</v>
      </c>
      <c r="AF22" s="91">
        <f ca="1">IF(AND($N22&gt;Transfer!$J$15-1,BerechnungTab!$N22&lt;Transfer!$K$15+1,Transfer!$M$15=3,Transfer!$N$15="nv"),1,0)</f>
        <v>0</v>
      </c>
      <c r="AG22" s="35">
        <f ca="1">IF(AND($N22&gt;Transfer!$J$16-1,BerechnungTab!$N22&lt;Transfer!$K$16+1,Transfer!$M$16=1,Transfer!$N$16="vs"),1,0)</f>
        <v>0</v>
      </c>
      <c r="AH22" s="90">
        <f ca="1">IF(AND($N22&gt;Transfer!$J$16-1,BerechnungTab!$N22&lt;Transfer!$K$16+1,Transfer!$M$16=1,Transfer!$N$16="nv"),1,0)</f>
        <v>0</v>
      </c>
      <c r="AI22" s="90">
        <f ca="1">IF(AND($N22&gt;Transfer!$J$16-1,BerechnungTab!$N22&lt;Transfer!$K$16+1,Transfer!$M$16=2,Transfer!$N$16="vs"),1,0)</f>
        <v>0</v>
      </c>
      <c r="AJ22" s="90">
        <f ca="1">IF(AND($N22&gt;Transfer!$J$16-1,BerechnungTab!$N22&lt;Transfer!$K$16+1,Transfer!$M$16=2,Transfer!$N$16="nv"),1,0)</f>
        <v>0</v>
      </c>
      <c r="AK22" s="90">
        <f ca="1">IF(AND($N22&gt;Transfer!$J$16-1,BerechnungTab!$N22&lt;Transfer!$K$16+1,Transfer!$M$16=3,Transfer!$N$16="vs"),1,0)</f>
        <v>0</v>
      </c>
      <c r="AL22" s="91">
        <f ca="1">IF(AND($N22&gt;Transfer!$J$16-1,BerechnungTab!$N22&lt;Transfer!$K$16+1,Transfer!$M$16=3,Transfer!$N$16="nv"),1,0)</f>
        <v>0</v>
      </c>
      <c r="AM22" s="35">
        <f ca="1">IF(AND($N22&gt;Transfer!$J$17-1,BerechnungTab!$N22&lt;Transfer!$K$17+1,Transfer!$M$17=1,Transfer!$N$17="vs"),1,0)</f>
        <v>0</v>
      </c>
      <c r="AN22" s="90">
        <f ca="1">IF(AND($N22&gt;Transfer!$J$17-1,BerechnungTab!$N22&lt;Transfer!$K$17+1,Transfer!$M$17=1,Transfer!$N$17="nv"),1,0)</f>
        <v>0</v>
      </c>
      <c r="AO22" s="90">
        <f ca="1">IF(AND($N22&gt;Transfer!$J$17-1,BerechnungTab!$N22&lt;Transfer!$K$17+1,Transfer!$M$17=2,Transfer!$N$17="vs"),1,0)</f>
        <v>0</v>
      </c>
      <c r="AP22" s="90">
        <f ca="1">IF(AND($N22&gt;Transfer!$J$17-1,BerechnungTab!$N22&lt;Transfer!$K$17+1,Transfer!$M$17=2,Transfer!$N$17="nv"),1,0)</f>
        <v>0</v>
      </c>
      <c r="AQ22" s="90">
        <f ca="1">IF(AND($N22&gt;Transfer!$J$17-1,BerechnungTab!$N22&lt;Transfer!$K$17+1,Transfer!$M$17=3,Transfer!$N$17="vs"),1,0)</f>
        <v>0</v>
      </c>
      <c r="AR22" s="91">
        <f ca="1">IF(AND($N22&gt;Transfer!$J$17-1,BerechnungTab!$N22&lt;Transfer!$K$17+1,Transfer!$M$17=3,Transfer!$N$17="nv"),1,0)</f>
        <v>0</v>
      </c>
      <c r="AS22" s="35">
        <f ca="1">IF(AND($N22&gt;Transfer!$J$18-1,BerechnungTab!$N22&lt;Transfer!$K$18+1,Transfer!$M$18=1,Transfer!$N$18="vs"),1,0)</f>
        <v>0</v>
      </c>
      <c r="AT22" s="90">
        <f ca="1">IF(AND($N22&gt;Transfer!$J$18-1,BerechnungTab!$N22&lt;Transfer!$K$18+1,Transfer!$M$18=1,Transfer!$N$18="nv"),1,0)</f>
        <v>0</v>
      </c>
      <c r="AU22" s="90">
        <f ca="1">IF(AND($N22&gt;Transfer!$J$18-1,BerechnungTab!$N22&lt;Transfer!$K$18+1,Transfer!$M$18=2,Transfer!$N$18="vs"),1,0)</f>
        <v>0</v>
      </c>
      <c r="AV22" s="90">
        <f ca="1">IF(AND($N22&gt;Transfer!$J$18-1,BerechnungTab!$N22&lt;Transfer!$K$18+1,Transfer!$M$18=2,Transfer!$N$18="nv"),1,0)</f>
        <v>0</v>
      </c>
      <c r="AW22" s="90">
        <f ca="1">IF(AND($N22&gt;Transfer!$J$18-1,BerechnungTab!$N22&lt;Transfer!$K$18+1,Transfer!$M$18=3,Transfer!$N$18="vs"),1,0)</f>
        <v>0</v>
      </c>
      <c r="AX22" s="91">
        <f ca="1">IF(AND($N22&gt;Transfer!$J$18-1,BerechnungTab!$N22&lt;Transfer!$K$18+1,Transfer!$M$18=3,Transfer!$N$18="nv"),1,0)</f>
        <v>0</v>
      </c>
      <c r="AY22" s="35">
        <f ca="1">IF(AND($N22&gt;Transfer!$J$19-1,BerechnungTab!$N22&lt;Transfer!$K$19+1,Transfer!$M$19=1,Transfer!$N$19="vs"),1,0)</f>
        <v>0</v>
      </c>
      <c r="AZ22" s="90">
        <f ca="1">IF(AND($N22&gt;Transfer!$J$19-1,BerechnungTab!$N22&lt;Transfer!$K$19+1,Transfer!$M$19=1,Transfer!$N$19="nv"),1,0)</f>
        <v>0</v>
      </c>
      <c r="BA22" s="90">
        <f ca="1">IF(AND($N22&gt;Transfer!$J$19-1,BerechnungTab!$N22&lt;Transfer!$K$19+1,Transfer!$M$19=2,Transfer!$N$19="vs"),1,0)</f>
        <v>0</v>
      </c>
      <c r="BB22" s="90">
        <f ca="1">IF(AND($N22&gt;Transfer!$J$19-1,BerechnungTab!$N22&lt;Transfer!$K$19+1,Transfer!$M$19=2,Transfer!$N$19="nv"),1,0)</f>
        <v>0</v>
      </c>
      <c r="BC22" s="90">
        <f ca="1">IF(AND($N22&gt;Transfer!$J$19-1,BerechnungTab!$N22&lt;Transfer!$K$19+1,Transfer!$M$19=3,Transfer!$N$19="vs"),1,0)</f>
        <v>0</v>
      </c>
      <c r="BD22" s="91">
        <f ca="1">IF(AND($N22&gt;Transfer!$J$19-1,BerechnungTab!$N22&lt;Transfer!$K$19+1,Transfer!$M$19=3,Transfer!$N$19="nv"),1,0)</f>
        <v>0</v>
      </c>
      <c r="BE22" s="35">
        <f ca="1">IF(AND($N22&gt;Transfer!$J$20-1,BerechnungTab!$N22&lt;Transfer!$K$20+1,Transfer!$M$20=1,Transfer!$N$20="vs"),1,0)</f>
        <v>0</v>
      </c>
      <c r="BF22" s="90">
        <f ca="1">IF(AND($N22&gt;Transfer!$J$20-1,BerechnungTab!$N22&lt;Transfer!$K$20+1,Transfer!$M$20=1,Transfer!$N$20="nv"),1,0)</f>
        <v>0</v>
      </c>
      <c r="BG22" s="90">
        <f ca="1">IF(AND($N22&gt;Transfer!$J$20-1,BerechnungTab!$N22&lt;Transfer!$K$20+1,Transfer!$M$20=2,Transfer!$N$20="vs"),1,0)</f>
        <v>0</v>
      </c>
      <c r="BH22" s="90">
        <f ca="1">IF(AND($N22&gt;Transfer!$J$20-1,BerechnungTab!$N22&lt;Transfer!$K$20+1,Transfer!$M$20=2,Transfer!$N$20="nv"),1,0)</f>
        <v>0</v>
      </c>
      <c r="BI22" s="90">
        <f ca="1">IF(AND($N22&gt;Transfer!$J$20-1,BerechnungTab!$N22&lt;Transfer!$K$20+1,Transfer!$M$20=3,Transfer!$N$20="vs"),1,0)</f>
        <v>0</v>
      </c>
      <c r="BJ22" s="91">
        <f ca="1">IF(AND($N22&gt;Transfer!$J$20-1,BerechnungTab!$N22&lt;Transfer!$K$20+1,Transfer!$M$20=3,Transfer!$N$20="nv"),1,0)</f>
        <v>0</v>
      </c>
      <c r="BK22" s="35">
        <f ca="1">IF(AND($N22&gt;Transfer!$J$21-1,BerechnungTab!$N22&lt;Transfer!$K$21+1,Transfer!$M$21=1,Transfer!$N$21="vs"),1,0)</f>
        <v>0</v>
      </c>
      <c r="BL22" s="90">
        <f ca="1">IF(AND($N22&gt;Transfer!$J$21-1,BerechnungTab!$N22&lt;Transfer!$K$21+1,Transfer!$M$21=1,Transfer!$N$21="nv"),1,0)</f>
        <v>0</v>
      </c>
      <c r="BM22" s="90">
        <f ca="1">IF(AND($N22&gt;Transfer!$J$21-1,BerechnungTab!$N22&lt;Transfer!$K$21+1,Transfer!$M$21=2,Transfer!$N$21="vs"),1,0)</f>
        <v>0</v>
      </c>
      <c r="BN22" s="90">
        <f ca="1">IF(AND($N22&gt;Transfer!$J$21-1,BerechnungTab!$N22&lt;Transfer!$K$21+1,Transfer!$M$21=2,Transfer!$N$21="nv"),1,0)</f>
        <v>0</v>
      </c>
      <c r="BO22" s="90">
        <f ca="1">IF(AND($N22&gt;Transfer!$J$21-1,BerechnungTab!$N22&lt;Transfer!$K$21+1,Transfer!$M$21=3,Transfer!$N$21="vs"),1,0)</f>
        <v>0</v>
      </c>
      <c r="BP22" s="91">
        <f ca="1">IF(AND($N22&gt;Transfer!$J$21-1,BerechnungTab!$N22&lt;Transfer!$K$21+1,Transfer!$M$21=3,Transfer!$N$21="nv"),1,0)</f>
        <v>0</v>
      </c>
      <c r="BQ22" s="35">
        <f ca="1">IF(AND($N22&gt;Transfer!$J$22-1,BerechnungTab!$N22&lt;Transfer!$K$22+1,Transfer!$M$22=1,Transfer!$N$22="vs"),1,0)</f>
        <v>0</v>
      </c>
      <c r="BR22" s="90">
        <f ca="1">IF(AND($N22&gt;Transfer!$J$22-1,BerechnungTab!$N22&lt;Transfer!$K$22+1,Transfer!$M$22=1,Transfer!$N$22="nv"),1,0)</f>
        <v>0</v>
      </c>
      <c r="BS22" s="90">
        <f ca="1">IF(AND($N22&gt;Transfer!$J$22-1,BerechnungTab!$N22&lt;Transfer!$K$22+1,Transfer!$M$22=2,Transfer!$N$22="vs"),1,0)</f>
        <v>0</v>
      </c>
      <c r="BT22" s="90">
        <f ca="1">IF(AND($N22&gt;Transfer!$J$22-1,BerechnungTab!$N22&lt;Transfer!$K$22+1,Transfer!$M$22=2,Transfer!$N$22="nv"),1,0)</f>
        <v>0</v>
      </c>
      <c r="BU22" s="90">
        <f ca="1">IF(AND($N22&gt;Transfer!$J$22-1,BerechnungTab!$N22&lt;Transfer!$K$22+1,Transfer!$M$22=3,Transfer!$N$22="vs"),1,0)</f>
        <v>0</v>
      </c>
      <c r="BV22" s="91">
        <f ca="1">IF(AND($N22&gt;Transfer!$J$22-1,BerechnungTab!$N22&lt;Transfer!$K$22+1,Transfer!$M$22=3,Transfer!$N$22="nv"),1,0)</f>
        <v>0</v>
      </c>
    </row>
    <row r="23" spans="1:74">
      <c r="E23" s="1"/>
      <c r="H23" s="16">
        <f t="shared" ca="1" si="0"/>
        <v>0</v>
      </c>
      <c r="I23" s="16">
        <f t="shared" ca="1" si="1"/>
        <v>0</v>
      </c>
      <c r="J23" s="16">
        <f t="shared" ca="1" si="2"/>
        <v>0</v>
      </c>
      <c r="K23" s="16">
        <f t="shared" ca="1" si="3"/>
        <v>0</v>
      </c>
      <c r="L23" s="16">
        <f t="shared" ca="1" si="4"/>
        <v>0</v>
      </c>
      <c r="M23" s="16">
        <f t="shared" ca="1" si="5"/>
        <v>0</v>
      </c>
      <c r="N23" s="16">
        <f t="shared" ca="1" si="6"/>
        <v>1996</v>
      </c>
      <c r="O23" s="35">
        <f ca="1">IF(AND($N23&gt;Transfer!$J$13-1,BerechnungTab!$N23&lt;Transfer!$K$13+1,Transfer!$M$13=1,Transfer!$N$13="vs"),1,0)</f>
        <v>0</v>
      </c>
      <c r="P23" s="90">
        <f ca="1">IF(AND($N23&gt;Transfer!$J$13-1,BerechnungTab!$N23&lt;Transfer!$K$13+1,Transfer!$M$13=1,Transfer!$N$13="nv"),1,0)</f>
        <v>0</v>
      </c>
      <c r="Q23" s="90">
        <f ca="1">IF(AND($N23&gt;Transfer!$J$13-1,BerechnungTab!$N23&lt;Transfer!$K$13+1,Transfer!$M$13=2,Transfer!$N$13="vs"),1,0)</f>
        <v>0</v>
      </c>
      <c r="R23" s="90">
        <f ca="1">IF(AND($N23&gt;Transfer!$J$13-1,BerechnungTab!$N23&lt;Transfer!$K$13+1,Transfer!$M$13=2,Transfer!$N$13="nv"),1,0)</f>
        <v>0</v>
      </c>
      <c r="S23" s="90">
        <f ca="1">IF(AND($N23&gt;Transfer!$J$13-1,BerechnungTab!$N23&lt;Transfer!$K$13+1,Transfer!$M$13=3,Transfer!$N$13="vs"),1,0)</f>
        <v>0</v>
      </c>
      <c r="T23" s="91">
        <f ca="1">IF(AND($N23&gt;Transfer!$J$13-1,BerechnungTab!$N23&lt;Transfer!$K$13+1,Transfer!$M$13=3,Transfer!$N$13="nv"),1,0)</f>
        <v>0</v>
      </c>
      <c r="U23" s="35">
        <f ca="1">IF(AND($N23&gt;Transfer!$J$14-1,BerechnungTab!$N23&lt;Transfer!$K$14+1,Transfer!$M$14=1,Transfer!$N$14="vs"),1,0)</f>
        <v>0</v>
      </c>
      <c r="V23" s="90">
        <f ca="1">IF(AND($N23&gt;Transfer!$J$14-1,BerechnungTab!$N23&lt;Transfer!$K$14+1,Transfer!$M$14=1,Transfer!$N$14="nv"),1,0)</f>
        <v>0</v>
      </c>
      <c r="W23" s="90">
        <f ca="1">IF(AND($N23&gt;Transfer!$J$14-1,BerechnungTab!$N23&lt;Transfer!$K$14+1,Transfer!$M$14=2,Transfer!$N$14="vs"),1,0)</f>
        <v>0</v>
      </c>
      <c r="X23" s="90">
        <f ca="1">IF(AND($N23&gt;Transfer!$J$14-1,BerechnungTab!$N23&lt;Transfer!$K$14+1,Transfer!$M$14=2,Transfer!$N$14="nv"),1,0)</f>
        <v>0</v>
      </c>
      <c r="Y23" s="90">
        <f ca="1">IF(AND($N23&gt;Transfer!$J$14-1,BerechnungTab!$N23&lt;Transfer!$K$14+1,Transfer!$M$14=3,Transfer!$N$14="vs"),1,0)</f>
        <v>0</v>
      </c>
      <c r="Z23" s="91">
        <f ca="1">IF(AND($N23&gt;Transfer!$J$14-1,BerechnungTab!$N23&lt;Transfer!$K$14+1,Transfer!$M$14=3,Transfer!$N$14="nv"),1,0)</f>
        <v>0</v>
      </c>
      <c r="AA23" s="35">
        <f ca="1">IF(AND($N23&gt;Transfer!$J$15-1,BerechnungTab!$N23&lt;Transfer!$K$15+1,Transfer!$M$15=1,Transfer!$N$15="vs"),1,0)</f>
        <v>0</v>
      </c>
      <c r="AB23" s="90">
        <f ca="1">IF(AND($N23&gt;Transfer!$J$15-1,BerechnungTab!$N23&lt;Transfer!$K$15+1,Transfer!$M$15=1,Transfer!$N$15="nv"),1,0)</f>
        <v>0</v>
      </c>
      <c r="AC23" s="90">
        <f ca="1">IF(AND($N23&gt;Transfer!$J$15-1,BerechnungTab!$N23&lt;Transfer!$K$15+1,Transfer!$M$15=2,Transfer!$N$15="vs"),1,0)</f>
        <v>0</v>
      </c>
      <c r="AD23" s="90">
        <f ca="1">IF(AND($N23&gt;Transfer!$J$15-1,BerechnungTab!$N23&lt;Transfer!$K$15+1,Transfer!$M$15=2,Transfer!$N$15="nv"),1,0)</f>
        <v>0</v>
      </c>
      <c r="AE23" s="90">
        <f ca="1">IF(AND($N23&gt;Transfer!$J$15-1,BerechnungTab!$N23&lt;Transfer!$K$15+1,Transfer!$M$15=3,Transfer!$N$15="vs"),1,0)</f>
        <v>0</v>
      </c>
      <c r="AF23" s="91">
        <f ca="1">IF(AND($N23&gt;Transfer!$J$15-1,BerechnungTab!$N23&lt;Transfer!$K$15+1,Transfer!$M$15=3,Transfer!$N$15="nv"),1,0)</f>
        <v>0</v>
      </c>
      <c r="AG23" s="35">
        <f ca="1">IF(AND($N23&gt;Transfer!$J$16-1,BerechnungTab!$N23&lt;Transfer!$K$16+1,Transfer!$M$16=1,Transfer!$N$16="vs"),1,0)</f>
        <v>0</v>
      </c>
      <c r="AH23" s="90">
        <f ca="1">IF(AND($N23&gt;Transfer!$J$16-1,BerechnungTab!$N23&lt;Transfer!$K$16+1,Transfer!$M$16=1,Transfer!$N$16="nv"),1,0)</f>
        <v>0</v>
      </c>
      <c r="AI23" s="90">
        <f ca="1">IF(AND($N23&gt;Transfer!$J$16-1,BerechnungTab!$N23&lt;Transfer!$K$16+1,Transfer!$M$16=2,Transfer!$N$16="vs"),1,0)</f>
        <v>0</v>
      </c>
      <c r="AJ23" s="90">
        <f ca="1">IF(AND($N23&gt;Transfer!$J$16-1,BerechnungTab!$N23&lt;Transfer!$K$16+1,Transfer!$M$16=2,Transfer!$N$16="nv"),1,0)</f>
        <v>0</v>
      </c>
      <c r="AK23" s="90">
        <f ca="1">IF(AND($N23&gt;Transfer!$J$16-1,BerechnungTab!$N23&lt;Transfer!$K$16+1,Transfer!$M$16=3,Transfer!$N$16="vs"),1,0)</f>
        <v>0</v>
      </c>
      <c r="AL23" s="91">
        <f ca="1">IF(AND($N23&gt;Transfer!$J$16-1,BerechnungTab!$N23&lt;Transfer!$K$16+1,Transfer!$M$16=3,Transfer!$N$16="nv"),1,0)</f>
        <v>0</v>
      </c>
      <c r="AM23" s="35">
        <f ca="1">IF(AND($N23&gt;Transfer!$J$17-1,BerechnungTab!$N23&lt;Transfer!$K$17+1,Transfer!$M$17=1,Transfer!$N$17="vs"),1,0)</f>
        <v>0</v>
      </c>
      <c r="AN23" s="90">
        <f ca="1">IF(AND($N23&gt;Transfer!$J$17-1,BerechnungTab!$N23&lt;Transfer!$K$17+1,Transfer!$M$17=1,Transfer!$N$17="nv"),1,0)</f>
        <v>0</v>
      </c>
      <c r="AO23" s="90">
        <f ca="1">IF(AND($N23&gt;Transfer!$J$17-1,BerechnungTab!$N23&lt;Transfer!$K$17+1,Transfer!$M$17=2,Transfer!$N$17="vs"),1,0)</f>
        <v>0</v>
      </c>
      <c r="AP23" s="90">
        <f ca="1">IF(AND($N23&gt;Transfer!$J$17-1,BerechnungTab!$N23&lt;Transfer!$K$17+1,Transfer!$M$17=2,Transfer!$N$17="nv"),1,0)</f>
        <v>0</v>
      </c>
      <c r="AQ23" s="90">
        <f ca="1">IF(AND($N23&gt;Transfer!$J$17-1,BerechnungTab!$N23&lt;Transfer!$K$17+1,Transfer!$M$17=3,Transfer!$N$17="vs"),1,0)</f>
        <v>0</v>
      </c>
      <c r="AR23" s="91">
        <f ca="1">IF(AND($N23&gt;Transfer!$J$17-1,BerechnungTab!$N23&lt;Transfer!$K$17+1,Transfer!$M$17=3,Transfer!$N$17="nv"),1,0)</f>
        <v>0</v>
      </c>
      <c r="AS23" s="35">
        <f ca="1">IF(AND($N23&gt;Transfer!$J$18-1,BerechnungTab!$N23&lt;Transfer!$K$18+1,Transfer!$M$18=1,Transfer!$N$18="vs"),1,0)</f>
        <v>0</v>
      </c>
      <c r="AT23" s="90">
        <f ca="1">IF(AND($N23&gt;Transfer!$J$18-1,BerechnungTab!$N23&lt;Transfer!$K$18+1,Transfer!$M$18=1,Transfer!$N$18="nv"),1,0)</f>
        <v>0</v>
      </c>
      <c r="AU23" s="90">
        <f ca="1">IF(AND($N23&gt;Transfer!$J$18-1,BerechnungTab!$N23&lt;Transfer!$K$18+1,Transfer!$M$18=2,Transfer!$N$18="vs"),1,0)</f>
        <v>0</v>
      </c>
      <c r="AV23" s="90">
        <f ca="1">IF(AND($N23&gt;Transfer!$J$18-1,BerechnungTab!$N23&lt;Transfer!$K$18+1,Transfer!$M$18=2,Transfer!$N$18="nv"),1,0)</f>
        <v>0</v>
      </c>
      <c r="AW23" s="90">
        <f ca="1">IF(AND($N23&gt;Transfer!$J$18-1,BerechnungTab!$N23&lt;Transfer!$K$18+1,Transfer!$M$18=3,Transfer!$N$18="vs"),1,0)</f>
        <v>0</v>
      </c>
      <c r="AX23" s="91">
        <f ca="1">IF(AND($N23&gt;Transfer!$J$18-1,BerechnungTab!$N23&lt;Transfer!$K$18+1,Transfer!$M$18=3,Transfer!$N$18="nv"),1,0)</f>
        <v>0</v>
      </c>
      <c r="AY23" s="35">
        <f ca="1">IF(AND($N23&gt;Transfer!$J$19-1,BerechnungTab!$N23&lt;Transfer!$K$19+1,Transfer!$M$19=1,Transfer!$N$19="vs"),1,0)</f>
        <v>0</v>
      </c>
      <c r="AZ23" s="90">
        <f ca="1">IF(AND($N23&gt;Transfer!$J$19-1,BerechnungTab!$N23&lt;Transfer!$K$19+1,Transfer!$M$19=1,Transfer!$N$19="nv"),1,0)</f>
        <v>0</v>
      </c>
      <c r="BA23" s="90">
        <f ca="1">IF(AND($N23&gt;Transfer!$J$19-1,BerechnungTab!$N23&lt;Transfer!$K$19+1,Transfer!$M$19=2,Transfer!$N$19="vs"),1,0)</f>
        <v>0</v>
      </c>
      <c r="BB23" s="90">
        <f ca="1">IF(AND($N23&gt;Transfer!$J$19-1,BerechnungTab!$N23&lt;Transfer!$K$19+1,Transfer!$M$19=2,Transfer!$N$19="nv"),1,0)</f>
        <v>0</v>
      </c>
      <c r="BC23" s="90">
        <f ca="1">IF(AND($N23&gt;Transfer!$J$19-1,BerechnungTab!$N23&lt;Transfer!$K$19+1,Transfer!$M$19=3,Transfer!$N$19="vs"),1,0)</f>
        <v>0</v>
      </c>
      <c r="BD23" s="91">
        <f ca="1">IF(AND($N23&gt;Transfer!$J$19-1,BerechnungTab!$N23&lt;Transfer!$K$19+1,Transfer!$M$19=3,Transfer!$N$19="nv"),1,0)</f>
        <v>0</v>
      </c>
      <c r="BE23" s="35">
        <f ca="1">IF(AND($N23&gt;Transfer!$J$20-1,BerechnungTab!$N23&lt;Transfer!$K$20+1,Transfer!$M$20=1,Transfer!$N$20="vs"),1,0)</f>
        <v>0</v>
      </c>
      <c r="BF23" s="90">
        <f ca="1">IF(AND($N23&gt;Transfer!$J$20-1,BerechnungTab!$N23&lt;Transfer!$K$20+1,Transfer!$M$20=1,Transfer!$N$20="nv"),1,0)</f>
        <v>0</v>
      </c>
      <c r="BG23" s="90">
        <f ca="1">IF(AND($N23&gt;Transfer!$J$20-1,BerechnungTab!$N23&lt;Transfer!$K$20+1,Transfer!$M$20=2,Transfer!$N$20="vs"),1,0)</f>
        <v>0</v>
      </c>
      <c r="BH23" s="90">
        <f ca="1">IF(AND($N23&gt;Transfer!$J$20-1,BerechnungTab!$N23&lt;Transfer!$K$20+1,Transfer!$M$20=2,Transfer!$N$20="nv"),1,0)</f>
        <v>0</v>
      </c>
      <c r="BI23" s="90">
        <f ca="1">IF(AND($N23&gt;Transfer!$J$20-1,BerechnungTab!$N23&lt;Transfer!$K$20+1,Transfer!$M$20=3,Transfer!$N$20="vs"),1,0)</f>
        <v>0</v>
      </c>
      <c r="BJ23" s="91">
        <f ca="1">IF(AND($N23&gt;Transfer!$J$20-1,BerechnungTab!$N23&lt;Transfer!$K$20+1,Transfer!$M$20=3,Transfer!$N$20="nv"),1,0)</f>
        <v>0</v>
      </c>
      <c r="BK23" s="35">
        <f ca="1">IF(AND($N23&gt;Transfer!$J$21-1,BerechnungTab!$N23&lt;Transfer!$K$21+1,Transfer!$M$21=1,Transfer!$N$21="vs"),1,0)</f>
        <v>0</v>
      </c>
      <c r="BL23" s="90">
        <f ca="1">IF(AND($N23&gt;Transfer!$J$21-1,BerechnungTab!$N23&lt;Transfer!$K$21+1,Transfer!$M$21=1,Transfer!$N$21="nv"),1,0)</f>
        <v>0</v>
      </c>
      <c r="BM23" s="90">
        <f ca="1">IF(AND($N23&gt;Transfer!$J$21-1,BerechnungTab!$N23&lt;Transfer!$K$21+1,Transfer!$M$21=2,Transfer!$N$21="vs"),1,0)</f>
        <v>0</v>
      </c>
      <c r="BN23" s="90">
        <f ca="1">IF(AND($N23&gt;Transfer!$J$21-1,BerechnungTab!$N23&lt;Transfer!$K$21+1,Transfer!$M$21=2,Transfer!$N$21="nv"),1,0)</f>
        <v>0</v>
      </c>
      <c r="BO23" s="90">
        <f ca="1">IF(AND($N23&gt;Transfer!$J$21-1,BerechnungTab!$N23&lt;Transfer!$K$21+1,Transfer!$M$21=3,Transfer!$N$21="vs"),1,0)</f>
        <v>0</v>
      </c>
      <c r="BP23" s="91">
        <f ca="1">IF(AND($N23&gt;Transfer!$J$21-1,BerechnungTab!$N23&lt;Transfer!$K$21+1,Transfer!$M$21=3,Transfer!$N$21="nv"),1,0)</f>
        <v>0</v>
      </c>
      <c r="BQ23" s="35">
        <f ca="1">IF(AND($N23&gt;Transfer!$J$22-1,BerechnungTab!$N23&lt;Transfer!$K$22+1,Transfer!$M$22=1,Transfer!$N$22="vs"),1,0)</f>
        <v>0</v>
      </c>
      <c r="BR23" s="90">
        <f ca="1">IF(AND($N23&gt;Transfer!$J$22-1,BerechnungTab!$N23&lt;Transfer!$K$22+1,Transfer!$M$22=1,Transfer!$N$22="nv"),1,0)</f>
        <v>0</v>
      </c>
      <c r="BS23" s="90">
        <f ca="1">IF(AND($N23&gt;Transfer!$J$22-1,BerechnungTab!$N23&lt;Transfer!$K$22+1,Transfer!$M$22=2,Transfer!$N$22="vs"),1,0)</f>
        <v>0</v>
      </c>
      <c r="BT23" s="90">
        <f ca="1">IF(AND($N23&gt;Transfer!$J$22-1,BerechnungTab!$N23&lt;Transfer!$K$22+1,Transfer!$M$22=2,Transfer!$N$22="nv"),1,0)</f>
        <v>0</v>
      </c>
      <c r="BU23" s="90">
        <f ca="1">IF(AND($N23&gt;Transfer!$J$22-1,BerechnungTab!$N23&lt;Transfer!$K$22+1,Transfer!$M$22=3,Transfer!$N$22="vs"),1,0)</f>
        <v>0</v>
      </c>
      <c r="BV23" s="91">
        <f ca="1">IF(AND($N23&gt;Transfer!$J$22-1,BerechnungTab!$N23&lt;Transfer!$K$22+1,Transfer!$M$22=3,Transfer!$N$22="nv"),1,0)</f>
        <v>0</v>
      </c>
    </row>
    <row r="24" spans="1:74" ht="13" thickBot="1">
      <c r="A24" t="s">
        <v>120</v>
      </c>
      <c r="D24" s="1" t="s">
        <v>79</v>
      </c>
      <c r="E24" s="1" t="s">
        <v>121</v>
      </c>
      <c r="F24" s="1" t="s">
        <v>80</v>
      </c>
      <c r="H24" s="16">
        <f t="shared" ca="1" si="0"/>
        <v>0</v>
      </c>
      <c r="I24" s="16">
        <f t="shared" ca="1" si="1"/>
        <v>0</v>
      </c>
      <c r="J24" s="16">
        <f t="shared" ca="1" si="2"/>
        <v>0</v>
      </c>
      <c r="K24" s="16">
        <f t="shared" ca="1" si="3"/>
        <v>0</v>
      </c>
      <c r="L24" s="16">
        <f t="shared" ca="1" si="4"/>
        <v>0</v>
      </c>
      <c r="M24" s="16">
        <f t="shared" ca="1" si="5"/>
        <v>0</v>
      </c>
      <c r="N24" s="16">
        <f t="shared" ca="1" si="6"/>
        <v>1997</v>
      </c>
      <c r="O24" s="35">
        <f ca="1">IF(AND($N24&gt;Transfer!$J$13-1,BerechnungTab!$N24&lt;Transfer!$K$13+1,Transfer!$M$13=1,Transfer!$N$13="vs"),1,0)</f>
        <v>0</v>
      </c>
      <c r="P24" s="90">
        <f ca="1">IF(AND($N24&gt;Transfer!$J$13-1,BerechnungTab!$N24&lt;Transfer!$K$13+1,Transfer!$M$13=1,Transfer!$N$13="nv"),1,0)</f>
        <v>0</v>
      </c>
      <c r="Q24" s="90">
        <f ca="1">IF(AND($N24&gt;Transfer!$J$13-1,BerechnungTab!$N24&lt;Transfer!$K$13+1,Transfer!$M$13=2,Transfer!$N$13="vs"),1,0)</f>
        <v>0</v>
      </c>
      <c r="R24" s="90">
        <f ca="1">IF(AND($N24&gt;Transfer!$J$13-1,BerechnungTab!$N24&lt;Transfer!$K$13+1,Transfer!$M$13=2,Transfer!$N$13="nv"),1,0)</f>
        <v>0</v>
      </c>
      <c r="S24" s="90">
        <f ca="1">IF(AND($N24&gt;Transfer!$J$13-1,BerechnungTab!$N24&lt;Transfer!$K$13+1,Transfer!$M$13=3,Transfer!$N$13="vs"),1,0)</f>
        <v>0</v>
      </c>
      <c r="T24" s="91">
        <f ca="1">IF(AND($N24&gt;Transfer!$J$13-1,BerechnungTab!$N24&lt;Transfer!$K$13+1,Transfer!$M$13=3,Transfer!$N$13="nv"),1,0)</f>
        <v>0</v>
      </c>
      <c r="U24" s="35">
        <f ca="1">IF(AND($N24&gt;Transfer!$J$14-1,BerechnungTab!$N24&lt;Transfer!$K$14+1,Transfer!$M$14=1,Transfer!$N$14="vs"),1,0)</f>
        <v>0</v>
      </c>
      <c r="V24" s="90">
        <f ca="1">IF(AND($N24&gt;Transfer!$J$14-1,BerechnungTab!$N24&lt;Transfer!$K$14+1,Transfer!$M$14=1,Transfer!$N$14="nv"),1,0)</f>
        <v>0</v>
      </c>
      <c r="W24" s="90">
        <f ca="1">IF(AND($N24&gt;Transfer!$J$14-1,BerechnungTab!$N24&lt;Transfer!$K$14+1,Transfer!$M$14=2,Transfer!$N$14="vs"),1,0)</f>
        <v>0</v>
      </c>
      <c r="X24" s="90">
        <f ca="1">IF(AND($N24&gt;Transfer!$J$14-1,BerechnungTab!$N24&lt;Transfer!$K$14+1,Transfer!$M$14=2,Transfer!$N$14="nv"),1,0)</f>
        <v>0</v>
      </c>
      <c r="Y24" s="90">
        <f ca="1">IF(AND($N24&gt;Transfer!$J$14-1,BerechnungTab!$N24&lt;Transfer!$K$14+1,Transfer!$M$14=3,Transfer!$N$14="vs"),1,0)</f>
        <v>0</v>
      </c>
      <c r="Z24" s="91">
        <f ca="1">IF(AND($N24&gt;Transfer!$J$14-1,BerechnungTab!$N24&lt;Transfer!$K$14+1,Transfer!$M$14=3,Transfer!$N$14="nv"),1,0)</f>
        <v>0</v>
      </c>
      <c r="AA24" s="35">
        <f ca="1">IF(AND($N24&gt;Transfer!$J$15-1,BerechnungTab!$N24&lt;Transfer!$K$15+1,Transfer!$M$15=1,Transfer!$N$15="vs"),1,0)</f>
        <v>0</v>
      </c>
      <c r="AB24" s="90">
        <f ca="1">IF(AND($N24&gt;Transfer!$J$15-1,BerechnungTab!$N24&lt;Transfer!$K$15+1,Transfer!$M$15=1,Transfer!$N$15="nv"),1,0)</f>
        <v>0</v>
      </c>
      <c r="AC24" s="90">
        <f ca="1">IF(AND($N24&gt;Transfer!$J$15-1,BerechnungTab!$N24&lt;Transfer!$K$15+1,Transfer!$M$15=2,Transfer!$N$15="vs"),1,0)</f>
        <v>0</v>
      </c>
      <c r="AD24" s="90">
        <f ca="1">IF(AND($N24&gt;Transfer!$J$15-1,BerechnungTab!$N24&lt;Transfer!$K$15+1,Transfer!$M$15=2,Transfer!$N$15="nv"),1,0)</f>
        <v>0</v>
      </c>
      <c r="AE24" s="90">
        <f ca="1">IF(AND($N24&gt;Transfer!$J$15-1,BerechnungTab!$N24&lt;Transfer!$K$15+1,Transfer!$M$15=3,Transfer!$N$15="vs"),1,0)</f>
        <v>0</v>
      </c>
      <c r="AF24" s="91">
        <f ca="1">IF(AND($N24&gt;Transfer!$J$15-1,BerechnungTab!$N24&lt;Transfer!$K$15+1,Transfer!$M$15=3,Transfer!$N$15="nv"),1,0)</f>
        <v>0</v>
      </c>
      <c r="AG24" s="35">
        <f ca="1">IF(AND($N24&gt;Transfer!$J$16-1,BerechnungTab!$N24&lt;Transfer!$K$16+1,Transfer!$M$16=1,Transfer!$N$16="vs"),1,0)</f>
        <v>0</v>
      </c>
      <c r="AH24" s="90">
        <f ca="1">IF(AND($N24&gt;Transfer!$J$16-1,BerechnungTab!$N24&lt;Transfer!$K$16+1,Transfer!$M$16=1,Transfer!$N$16="nv"),1,0)</f>
        <v>0</v>
      </c>
      <c r="AI24" s="90">
        <f ca="1">IF(AND($N24&gt;Transfer!$J$16-1,BerechnungTab!$N24&lt;Transfer!$K$16+1,Transfer!$M$16=2,Transfer!$N$16="vs"),1,0)</f>
        <v>0</v>
      </c>
      <c r="AJ24" s="90">
        <f ca="1">IF(AND($N24&gt;Transfer!$J$16-1,BerechnungTab!$N24&lt;Transfer!$K$16+1,Transfer!$M$16=2,Transfer!$N$16="nv"),1,0)</f>
        <v>0</v>
      </c>
      <c r="AK24" s="90">
        <f ca="1">IF(AND($N24&gt;Transfer!$J$16-1,BerechnungTab!$N24&lt;Transfer!$K$16+1,Transfer!$M$16=3,Transfer!$N$16="vs"),1,0)</f>
        <v>0</v>
      </c>
      <c r="AL24" s="91">
        <f ca="1">IF(AND($N24&gt;Transfer!$J$16-1,BerechnungTab!$N24&lt;Transfer!$K$16+1,Transfer!$M$16=3,Transfer!$N$16="nv"),1,0)</f>
        <v>0</v>
      </c>
      <c r="AM24" s="35">
        <f ca="1">IF(AND($N24&gt;Transfer!$J$17-1,BerechnungTab!$N24&lt;Transfer!$K$17+1,Transfer!$M$17=1,Transfer!$N$17="vs"),1,0)</f>
        <v>0</v>
      </c>
      <c r="AN24" s="90">
        <f ca="1">IF(AND($N24&gt;Transfer!$J$17-1,BerechnungTab!$N24&lt;Transfer!$K$17+1,Transfer!$M$17=1,Transfer!$N$17="nv"),1,0)</f>
        <v>0</v>
      </c>
      <c r="AO24" s="90">
        <f ca="1">IF(AND($N24&gt;Transfer!$J$17-1,BerechnungTab!$N24&lt;Transfer!$K$17+1,Transfer!$M$17=2,Transfer!$N$17="vs"),1,0)</f>
        <v>0</v>
      </c>
      <c r="AP24" s="90">
        <f ca="1">IF(AND($N24&gt;Transfer!$J$17-1,BerechnungTab!$N24&lt;Transfer!$K$17+1,Transfer!$M$17=2,Transfer!$N$17="nv"),1,0)</f>
        <v>0</v>
      </c>
      <c r="AQ24" s="90">
        <f ca="1">IF(AND($N24&gt;Transfer!$J$17-1,BerechnungTab!$N24&lt;Transfer!$K$17+1,Transfer!$M$17=3,Transfer!$N$17="vs"),1,0)</f>
        <v>0</v>
      </c>
      <c r="AR24" s="91">
        <f ca="1">IF(AND($N24&gt;Transfer!$J$17-1,BerechnungTab!$N24&lt;Transfer!$K$17+1,Transfer!$M$17=3,Transfer!$N$17="nv"),1,0)</f>
        <v>0</v>
      </c>
      <c r="AS24" s="35">
        <f ca="1">IF(AND($N24&gt;Transfer!$J$18-1,BerechnungTab!$N24&lt;Transfer!$K$18+1,Transfer!$M$18=1,Transfer!$N$18="vs"),1,0)</f>
        <v>0</v>
      </c>
      <c r="AT24" s="90">
        <f ca="1">IF(AND($N24&gt;Transfer!$J$18-1,BerechnungTab!$N24&lt;Transfer!$K$18+1,Transfer!$M$18=1,Transfer!$N$18="nv"),1,0)</f>
        <v>0</v>
      </c>
      <c r="AU24" s="90">
        <f ca="1">IF(AND($N24&gt;Transfer!$J$18-1,BerechnungTab!$N24&lt;Transfer!$K$18+1,Transfer!$M$18=2,Transfer!$N$18="vs"),1,0)</f>
        <v>0</v>
      </c>
      <c r="AV24" s="90">
        <f ca="1">IF(AND($N24&gt;Transfer!$J$18-1,BerechnungTab!$N24&lt;Transfer!$K$18+1,Transfer!$M$18=2,Transfer!$N$18="nv"),1,0)</f>
        <v>0</v>
      </c>
      <c r="AW24" s="90">
        <f ca="1">IF(AND($N24&gt;Transfer!$J$18-1,BerechnungTab!$N24&lt;Transfer!$K$18+1,Transfer!$M$18=3,Transfer!$N$18="vs"),1,0)</f>
        <v>0</v>
      </c>
      <c r="AX24" s="91">
        <f ca="1">IF(AND($N24&gt;Transfer!$J$18-1,BerechnungTab!$N24&lt;Transfer!$K$18+1,Transfer!$M$18=3,Transfer!$N$18="nv"),1,0)</f>
        <v>0</v>
      </c>
      <c r="AY24" s="35">
        <f ca="1">IF(AND($N24&gt;Transfer!$J$19-1,BerechnungTab!$N24&lt;Transfer!$K$19+1,Transfer!$M$19=1,Transfer!$N$19="vs"),1,0)</f>
        <v>0</v>
      </c>
      <c r="AZ24" s="90">
        <f ca="1">IF(AND($N24&gt;Transfer!$J$19-1,BerechnungTab!$N24&lt;Transfer!$K$19+1,Transfer!$M$19=1,Transfer!$N$19="nv"),1,0)</f>
        <v>0</v>
      </c>
      <c r="BA24" s="90">
        <f ca="1">IF(AND($N24&gt;Transfer!$J$19-1,BerechnungTab!$N24&lt;Transfer!$K$19+1,Transfer!$M$19=2,Transfer!$N$19="vs"),1,0)</f>
        <v>0</v>
      </c>
      <c r="BB24" s="90">
        <f ca="1">IF(AND($N24&gt;Transfer!$J$19-1,BerechnungTab!$N24&lt;Transfer!$K$19+1,Transfer!$M$19=2,Transfer!$N$19="nv"),1,0)</f>
        <v>0</v>
      </c>
      <c r="BC24" s="90">
        <f ca="1">IF(AND($N24&gt;Transfer!$J$19-1,BerechnungTab!$N24&lt;Transfer!$K$19+1,Transfer!$M$19=3,Transfer!$N$19="vs"),1,0)</f>
        <v>0</v>
      </c>
      <c r="BD24" s="91">
        <f ca="1">IF(AND($N24&gt;Transfer!$J$19-1,BerechnungTab!$N24&lt;Transfer!$K$19+1,Transfer!$M$19=3,Transfer!$N$19="nv"),1,0)</f>
        <v>0</v>
      </c>
      <c r="BE24" s="35">
        <f ca="1">IF(AND($N24&gt;Transfer!$J$20-1,BerechnungTab!$N24&lt;Transfer!$K$20+1,Transfer!$M$20=1,Transfer!$N$20="vs"),1,0)</f>
        <v>0</v>
      </c>
      <c r="BF24" s="90">
        <f ca="1">IF(AND($N24&gt;Transfer!$J$20-1,BerechnungTab!$N24&lt;Transfer!$K$20+1,Transfer!$M$20=1,Transfer!$N$20="nv"),1,0)</f>
        <v>0</v>
      </c>
      <c r="BG24" s="90">
        <f ca="1">IF(AND($N24&gt;Transfer!$J$20-1,BerechnungTab!$N24&lt;Transfer!$K$20+1,Transfer!$M$20=2,Transfer!$N$20="vs"),1,0)</f>
        <v>0</v>
      </c>
      <c r="BH24" s="90">
        <f ca="1">IF(AND($N24&gt;Transfer!$J$20-1,BerechnungTab!$N24&lt;Transfer!$K$20+1,Transfer!$M$20=2,Transfer!$N$20="nv"),1,0)</f>
        <v>0</v>
      </c>
      <c r="BI24" s="90">
        <f ca="1">IF(AND($N24&gt;Transfer!$J$20-1,BerechnungTab!$N24&lt;Transfer!$K$20+1,Transfer!$M$20=3,Transfer!$N$20="vs"),1,0)</f>
        <v>0</v>
      </c>
      <c r="BJ24" s="91">
        <f ca="1">IF(AND($N24&gt;Transfer!$J$20-1,BerechnungTab!$N24&lt;Transfer!$K$20+1,Transfer!$M$20=3,Transfer!$N$20="nv"),1,0)</f>
        <v>0</v>
      </c>
      <c r="BK24" s="35">
        <f ca="1">IF(AND($N24&gt;Transfer!$J$21-1,BerechnungTab!$N24&lt;Transfer!$K$21+1,Transfer!$M$21=1,Transfer!$N$21="vs"),1,0)</f>
        <v>0</v>
      </c>
      <c r="BL24" s="90">
        <f ca="1">IF(AND($N24&gt;Transfer!$J$21-1,BerechnungTab!$N24&lt;Transfer!$K$21+1,Transfer!$M$21=1,Transfer!$N$21="nv"),1,0)</f>
        <v>0</v>
      </c>
      <c r="BM24" s="90">
        <f ca="1">IF(AND($N24&gt;Transfer!$J$21-1,BerechnungTab!$N24&lt;Transfer!$K$21+1,Transfer!$M$21=2,Transfer!$N$21="vs"),1,0)</f>
        <v>0</v>
      </c>
      <c r="BN24" s="90">
        <f ca="1">IF(AND($N24&gt;Transfer!$J$21-1,BerechnungTab!$N24&lt;Transfer!$K$21+1,Transfer!$M$21=2,Transfer!$N$21="nv"),1,0)</f>
        <v>0</v>
      </c>
      <c r="BO24" s="90">
        <f ca="1">IF(AND($N24&gt;Transfer!$J$21-1,BerechnungTab!$N24&lt;Transfer!$K$21+1,Transfer!$M$21=3,Transfer!$N$21="vs"),1,0)</f>
        <v>0</v>
      </c>
      <c r="BP24" s="91">
        <f ca="1">IF(AND($N24&gt;Transfer!$J$21-1,BerechnungTab!$N24&lt;Transfer!$K$21+1,Transfer!$M$21=3,Transfer!$N$21="nv"),1,0)</f>
        <v>0</v>
      </c>
      <c r="BQ24" s="35">
        <f ca="1">IF(AND($N24&gt;Transfer!$J$22-1,BerechnungTab!$N24&lt;Transfer!$K$22+1,Transfer!$M$22=1,Transfer!$N$22="vs"),1,0)</f>
        <v>0</v>
      </c>
      <c r="BR24" s="90">
        <f ca="1">IF(AND($N24&gt;Transfer!$J$22-1,BerechnungTab!$N24&lt;Transfer!$K$22+1,Transfer!$M$22=1,Transfer!$N$22="nv"),1,0)</f>
        <v>0</v>
      </c>
      <c r="BS24" s="90">
        <f ca="1">IF(AND($N24&gt;Transfer!$J$22-1,BerechnungTab!$N24&lt;Transfer!$K$22+1,Transfer!$M$22=2,Transfer!$N$22="vs"),1,0)</f>
        <v>0</v>
      </c>
      <c r="BT24" s="90">
        <f ca="1">IF(AND($N24&gt;Transfer!$J$22-1,BerechnungTab!$N24&lt;Transfer!$K$22+1,Transfer!$M$22=2,Transfer!$N$22="nv"),1,0)</f>
        <v>0</v>
      </c>
      <c r="BU24" s="90">
        <f ca="1">IF(AND($N24&gt;Transfer!$J$22-1,BerechnungTab!$N24&lt;Transfer!$K$22+1,Transfer!$M$22=3,Transfer!$N$22="vs"),1,0)</f>
        <v>0</v>
      </c>
      <c r="BV24" s="91">
        <f ca="1">IF(AND($N24&gt;Transfer!$J$22-1,BerechnungTab!$N24&lt;Transfer!$K$22+1,Transfer!$M$22=3,Transfer!$N$22="nv"),1,0)</f>
        <v>0</v>
      </c>
    </row>
    <row r="25" spans="1:74" ht="13" thickBot="1">
      <c r="D25" s="97" t="str">
        <f ca="1">IF(E22&gt;=$Q$70,"Gold + Silber + Bronce",IF(E22&gt;=$Q$71,"Silber + Bronce",IF(E22&gt;=$Q$72,"Bronce","Noch keine Medaille")))</f>
        <v>Noch keine Medaille</v>
      </c>
      <c r="E25" s="97" t="str">
        <f ca="1">IF(E22&gt;=$S$71+$S$70,"Gold + Silber",IF(E22&gt;=$S$71,"Silber","Noch kein Silber"))</f>
        <v>Noch kein Silber</v>
      </c>
      <c r="F25" s="97" t="str">
        <f ca="1">IF(E22&gt;=$S$70,"Gold","Noch kein Gold")</f>
        <v>Noch kein Gold</v>
      </c>
      <c r="H25" s="16">
        <f t="shared" ca="1" si="0"/>
        <v>0</v>
      </c>
      <c r="I25" s="16">
        <f t="shared" ca="1" si="1"/>
        <v>0</v>
      </c>
      <c r="J25" s="16">
        <f t="shared" ca="1" si="2"/>
        <v>0</v>
      </c>
      <c r="K25" s="16">
        <f t="shared" ca="1" si="3"/>
        <v>0</v>
      </c>
      <c r="L25" s="16">
        <f t="shared" ca="1" si="4"/>
        <v>0</v>
      </c>
      <c r="M25" s="16">
        <f t="shared" ca="1" si="5"/>
        <v>0</v>
      </c>
      <c r="N25" s="16">
        <f t="shared" ca="1" si="6"/>
        <v>1998</v>
      </c>
      <c r="O25" s="35">
        <f ca="1">IF(AND($N25&gt;Transfer!$J$13-1,BerechnungTab!$N25&lt;Transfer!$K$13+1,Transfer!$M$13=1,Transfer!$N$13="vs"),1,0)</f>
        <v>0</v>
      </c>
      <c r="P25" s="90">
        <f ca="1">IF(AND($N25&gt;Transfer!$J$13-1,BerechnungTab!$N25&lt;Transfer!$K$13+1,Transfer!$M$13=1,Transfer!$N$13="nv"),1,0)</f>
        <v>0</v>
      </c>
      <c r="Q25" s="90">
        <f ca="1">IF(AND($N25&gt;Transfer!$J$13-1,BerechnungTab!$N25&lt;Transfer!$K$13+1,Transfer!$M$13=2,Transfer!$N$13="vs"),1,0)</f>
        <v>0</v>
      </c>
      <c r="R25" s="90">
        <f ca="1">IF(AND($N25&gt;Transfer!$J$13-1,BerechnungTab!$N25&lt;Transfer!$K$13+1,Transfer!$M$13=2,Transfer!$N$13="nv"),1,0)</f>
        <v>0</v>
      </c>
      <c r="S25" s="90">
        <f ca="1">IF(AND($N25&gt;Transfer!$J$13-1,BerechnungTab!$N25&lt;Transfer!$K$13+1,Transfer!$M$13=3,Transfer!$N$13="vs"),1,0)</f>
        <v>0</v>
      </c>
      <c r="T25" s="91">
        <f ca="1">IF(AND($N25&gt;Transfer!$J$13-1,BerechnungTab!$N25&lt;Transfer!$K$13+1,Transfer!$M$13=3,Transfer!$N$13="nv"),1,0)</f>
        <v>0</v>
      </c>
      <c r="U25" s="35">
        <f ca="1">IF(AND($N25&gt;Transfer!$J$14-1,BerechnungTab!$N25&lt;Transfer!$K$14+1,Transfer!$M$14=1,Transfer!$N$14="vs"),1,0)</f>
        <v>0</v>
      </c>
      <c r="V25" s="90">
        <f ca="1">IF(AND($N25&gt;Transfer!$J$14-1,BerechnungTab!$N25&lt;Transfer!$K$14+1,Transfer!$M$14=1,Transfer!$N$14="nv"),1,0)</f>
        <v>0</v>
      </c>
      <c r="W25" s="90">
        <f ca="1">IF(AND($N25&gt;Transfer!$J$14-1,BerechnungTab!$N25&lt;Transfer!$K$14+1,Transfer!$M$14=2,Transfer!$N$14="vs"),1,0)</f>
        <v>0</v>
      </c>
      <c r="X25" s="90">
        <f ca="1">IF(AND($N25&gt;Transfer!$J$14-1,BerechnungTab!$N25&lt;Transfer!$K$14+1,Transfer!$M$14=2,Transfer!$N$14="nv"),1,0)</f>
        <v>0</v>
      </c>
      <c r="Y25" s="90">
        <f ca="1">IF(AND($N25&gt;Transfer!$J$14-1,BerechnungTab!$N25&lt;Transfer!$K$14+1,Transfer!$M$14=3,Transfer!$N$14="vs"),1,0)</f>
        <v>0</v>
      </c>
      <c r="Z25" s="91">
        <f ca="1">IF(AND($N25&gt;Transfer!$J$14-1,BerechnungTab!$N25&lt;Transfer!$K$14+1,Transfer!$M$14=3,Transfer!$N$14="nv"),1,0)</f>
        <v>0</v>
      </c>
      <c r="AA25" s="35">
        <f ca="1">IF(AND($N25&gt;Transfer!$J$15-1,BerechnungTab!$N25&lt;Transfer!$K$15+1,Transfer!$M$15=1,Transfer!$N$15="vs"),1,0)</f>
        <v>0</v>
      </c>
      <c r="AB25" s="90">
        <f ca="1">IF(AND($N25&gt;Transfer!$J$15-1,BerechnungTab!$N25&lt;Transfer!$K$15+1,Transfer!$M$15=1,Transfer!$N$15="nv"),1,0)</f>
        <v>0</v>
      </c>
      <c r="AC25" s="90">
        <f ca="1">IF(AND($N25&gt;Transfer!$J$15-1,BerechnungTab!$N25&lt;Transfer!$K$15+1,Transfer!$M$15=2,Transfer!$N$15="vs"),1,0)</f>
        <v>0</v>
      </c>
      <c r="AD25" s="90">
        <f ca="1">IF(AND($N25&gt;Transfer!$J$15-1,BerechnungTab!$N25&lt;Transfer!$K$15+1,Transfer!$M$15=2,Transfer!$N$15="nv"),1,0)</f>
        <v>0</v>
      </c>
      <c r="AE25" s="90">
        <f ca="1">IF(AND($N25&gt;Transfer!$J$15-1,BerechnungTab!$N25&lt;Transfer!$K$15+1,Transfer!$M$15=3,Transfer!$N$15="vs"),1,0)</f>
        <v>0</v>
      </c>
      <c r="AF25" s="91">
        <f ca="1">IF(AND($N25&gt;Transfer!$J$15-1,BerechnungTab!$N25&lt;Transfer!$K$15+1,Transfer!$M$15=3,Transfer!$N$15="nv"),1,0)</f>
        <v>0</v>
      </c>
      <c r="AG25" s="35">
        <f ca="1">IF(AND($N25&gt;Transfer!$J$16-1,BerechnungTab!$N25&lt;Transfer!$K$16+1,Transfer!$M$16=1,Transfer!$N$16="vs"),1,0)</f>
        <v>0</v>
      </c>
      <c r="AH25" s="90">
        <f ca="1">IF(AND($N25&gt;Transfer!$J$16-1,BerechnungTab!$N25&lt;Transfer!$K$16+1,Transfer!$M$16=1,Transfer!$N$16="nv"),1,0)</f>
        <v>0</v>
      </c>
      <c r="AI25" s="90">
        <f ca="1">IF(AND($N25&gt;Transfer!$J$16-1,BerechnungTab!$N25&lt;Transfer!$K$16+1,Transfer!$M$16=2,Transfer!$N$16="vs"),1,0)</f>
        <v>0</v>
      </c>
      <c r="AJ25" s="90">
        <f ca="1">IF(AND($N25&gt;Transfer!$J$16-1,BerechnungTab!$N25&lt;Transfer!$K$16+1,Transfer!$M$16=2,Transfer!$N$16="nv"),1,0)</f>
        <v>0</v>
      </c>
      <c r="AK25" s="90">
        <f ca="1">IF(AND($N25&gt;Transfer!$J$16-1,BerechnungTab!$N25&lt;Transfer!$K$16+1,Transfer!$M$16=3,Transfer!$N$16="vs"),1,0)</f>
        <v>0</v>
      </c>
      <c r="AL25" s="91">
        <f ca="1">IF(AND($N25&gt;Transfer!$J$16-1,BerechnungTab!$N25&lt;Transfer!$K$16+1,Transfer!$M$16=3,Transfer!$N$16="nv"),1,0)</f>
        <v>0</v>
      </c>
      <c r="AM25" s="35">
        <f ca="1">IF(AND($N25&gt;Transfer!$J$17-1,BerechnungTab!$N25&lt;Transfer!$K$17+1,Transfer!$M$17=1,Transfer!$N$17="vs"),1,0)</f>
        <v>0</v>
      </c>
      <c r="AN25" s="90">
        <f ca="1">IF(AND($N25&gt;Transfer!$J$17-1,BerechnungTab!$N25&lt;Transfer!$K$17+1,Transfer!$M$17=1,Transfer!$N$17="nv"),1,0)</f>
        <v>0</v>
      </c>
      <c r="AO25" s="90">
        <f ca="1">IF(AND($N25&gt;Transfer!$J$17-1,BerechnungTab!$N25&lt;Transfer!$K$17+1,Transfer!$M$17=2,Transfer!$N$17="vs"),1,0)</f>
        <v>0</v>
      </c>
      <c r="AP25" s="90">
        <f ca="1">IF(AND($N25&gt;Transfer!$J$17-1,BerechnungTab!$N25&lt;Transfer!$K$17+1,Transfer!$M$17=2,Transfer!$N$17="nv"),1,0)</f>
        <v>0</v>
      </c>
      <c r="AQ25" s="90">
        <f ca="1">IF(AND($N25&gt;Transfer!$J$17-1,BerechnungTab!$N25&lt;Transfer!$K$17+1,Transfer!$M$17=3,Transfer!$N$17="vs"),1,0)</f>
        <v>0</v>
      </c>
      <c r="AR25" s="91">
        <f ca="1">IF(AND($N25&gt;Transfer!$J$17-1,BerechnungTab!$N25&lt;Transfer!$K$17+1,Transfer!$M$17=3,Transfer!$N$17="nv"),1,0)</f>
        <v>0</v>
      </c>
      <c r="AS25" s="35">
        <f ca="1">IF(AND($N25&gt;Transfer!$J$18-1,BerechnungTab!$N25&lt;Transfer!$K$18+1,Transfer!$M$18=1,Transfer!$N$18="vs"),1,0)</f>
        <v>0</v>
      </c>
      <c r="AT25" s="90">
        <f ca="1">IF(AND($N25&gt;Transfer!$J$18-1,BerechnungTab!$N25&lt;Transfer!$K$18+1,Transfer!$M$18=1,Transfer!$N$18="nv"),1,0)</f>
        <v>0</v>
      </c>
      <c r="AU25" s="90">
        <f ca="1">IF(AND($N25&gt;Transfer!$J$18-1,BerechnungTab!$N25&lt;Transfer!$K$18+1,Transfer!$M$18=2,Transfer!$N$18="vs"),1,0)</f>
        <v>0</v>
      </c>
      <c r="AV25" s="90">
        <f ca="1">IF(AND($N25&gt;Transfer!$J$18-1,BerechnungTab!$N25&lt;Transfer!$K$18+1,Transfer!$M$18=2,Transfer!$N$18="nv"),1,0)</f>
        <v>0</v>
      </c>
      <c r="AW25" s="90">
        <f ca="1">IF(AND($N25&gt;Transfer!$J$18-1,BerechnungTab!$N25&lt;Transfer!$K$18+1,Transfer!$M$18=3,Transfer!$N$18="vs"),1,0)</f>
        <v>0</v>
      </c>
      <c r="AX25" s="91">
        <f ca="1">IF(AND($N25&gt;Transfer!$J$18-1,BerechnungTab!$N25&lt;Transfer!$K$18+1,Transfer!$M$18=3,Transfer!$N$18="nv"),1,0)</f>
        <v>0</v>
      </c>
      <c r="AY25" s="35">
        <f ca="1">IF(AND($N25&gt;Transfer!$J$19-1,BerechnungTab!$N25&lt;Transfer!$K$19+1,Transfer!$M$19=1,Transfer!$N$19="vs"),1,0)</f>
        <v>0</v>
      </c>
      <c r="AZ25" s="90">
        <f ca="1">IF(AND($N25&gt;Transfer!$J$19-1,BerechnungTab!$N25&lt;Transfer!$K$19+1,Transfer!$M$19=1,Transfer!$N$19="nv"),1,0)</f>
        <v>0</v>
      </c>
      <c r="BA25" s="90">
        <f ca="1">IF(AND($N25&gt;Transfer!$J$19-1,BerechnungTab!$N25&lt;Transfer!$K$19+1,Transfer!$M$19=2,Transfer!$N$19="vs"),1,0)</f>
        <v>0</v>
      </c>
      <c r="BB25" s="90">
        <f ca="1">IF(AND($N25&gt;Transfer!$J$19-1,BerechnungTab!$N25&lt;Transfer!$K$19+1,Transfer!$M$19=2,Transfer!$N$19="nv"),1,0)</f>
        <v>0</v>
      </c>
      <c r="BC25" s="90">
        <f ca="1">IF(AND($N25&gt;Transfer!$J$19-1,BerechnungTab!$N25&lt;Transfer!$K$19+1,Transfer!$M$19=3,Transfer!$N$19="vs"),1,0)</f>
        <v>0</v>
      </c>
      <c r="BD25" s="91">
        <f ca="1">IF(AND($N25&gt;Transfer!$J$19-1,BerechnungTab!$N25&lt;Transfer!$K$19+1,Transfer!$M$19=3,Transfer!$N$19="nv"),1,0)</f>
        <v>0</v>
      </c>
      <c r="BE25" s="35">
        <f ca="1">IF(AND($N25&gt;Transfer!$J$20-1,BerechnungTab!$N25&lt;Transfer!$K$20+1,Transfer!$M$20=1,Transfer!$N$20="vs"),1,0)</f>
        <v>0</v>
      </c>
      <c r="BF25" s="90">
        <f ca="1">IF(AND($N25&gt;Transfer!$J$20-1,BerechnungTab!$N25&lt;Transfer!$K$20+1,Transfer!$M$20=1,Transfer!$N$20="nv"),1,0)</f>
        <v>0</v>
      </c>
      <c r="BG25" s="90">
        <f ca="1">IF(AND($N25&gt;Transfer!$J$20-1,BerechnungTab!$N25&lt;Transfer!$K$20+1,Transfer!$M$20=2,Transfer!$N$20="vs"),1,0)</f>
        <v>0</v>
      </c>
      <c r="BH25" s="90">
        <f ca="1">IF(AND($N25&gt;Transfer!$J$20-1,BerechnungTab!$N25&lt;Transfer!$K$20+1,Transfer!$M$20=2,Transfer!$N$20="nv"),1,0)</f>
        <v>0</v>
      </c>
      <c r="BI25" s="90">
        <f ca="1">IF(AND($N25&gt;Transfer!$J$20-1,BerechnungTab!$N25&lt;Transfer!$K$20+1,Transfer!$M$20=3,Transfer!$N$20="vs"),1,0)</f>
        <v>0</v>
      </c>
      <c r="BJ25" s="91">
        <f ca="1">IF(AND($N25&gt;Transfer!$J$20-1,BerechnungTab!$N25&lt;Transfer!$K$20+1,Transfer!$M$20=3,Transfer!$N$20="nv"),1,0)</f>
        <v>0</v>
      </c>
      <c r="BK25" s="35">
        <f ca="1">IF(AND($N25&gt;Transfer!$J$21-1,BerechnungTab!$N25&lt;Transfer!$K$21+1,Transfer!$M$21=1,Transfer!$N$21="vs"),1,0)</f>
        <v>0</v>
      </c>
      <c r="BL25" s="90">
        <f ca="1">IF(AND($N25&gt;Transfer!$J$21-1,BerechnungTab!$N25&lt;Transfer!$K$21+1,Transfer!$M$21=1,Transfer!$N$21="nv"),1,0)</f>
        <v>0</v>
      </c>
      <c r="BM25" s="90">
        <f ca="1">IF(AND($N25&gt;Transfer!$J$21-1,BerechnungTab!$N25&lt;Transfer!$K$21+1,Transfer!$M$21=2,Transfer!$N$21="vs"),1,0)</f>
        <v>0</v>
      </c>
      <c r="BN25" s="90">
        <f ca="1">IF(AND($N25&gt;Transfer!$J$21-1,BerechnungTab!$N25&lt;Transfer!$K$21+1,Transfer!$M$21=2,Transfer!$N$21="nv"),1,0)</f>
        <v>0</v>
      </c>
      <c r="BO25" s="90">
        <f ca="1">IF(AND($N25&gt;Transfer!$J$21-1,BerechnungTab!$N25&lt;Transfer!$K$21+1,Transfer!$M$21=3,Transfer!$N$21="vs"),1,0)</f>
        <v>0</v>
      </c>
      <c r="BP25" s="91">
        <f ca="1">IF(AND($N25&gt;Transfer!$J$21-1,BerechnungTab!$N25&lt;Transfer!$K$21+1,Transfer!$M$21=3,Transfer!$N$21="nv"),1,0)</f>
        <v>0</v>
      </c>
      <c r="BQ25" s="35">
        <f ca="1">IF(AND($N25&gt;Transfer!$J$22-1,BerechnungTab!$N25&lt;Transfer!$K$22+1,Transfer!$M$22=1,Transfer!$N$22="vs"),1,0)</f>
        <v>0</v>
      </c>
      <c r="BR25" s="90">
        <f ca="1">IF(AND($N25&gt;Transfer!$J$22-1,BerechnungTab!$N25&lt;Transfer!$K$22+1,Transfer!$M$22=1,Transfer!$N$22="nv"),1,0)</f>
        <v>0</v>
      </c>
      <c r="BS25" s="90">
        <f ca="1">IF(AND($N25&gt;Transfer!$J$22-1,BerechnungTab!$N25&lt;Transfer!$K$22+1,Transfer!$M$22=2,Transfer!$N$22="vs"),1,0)</f>
        <v>0</v>
      </c>
      <c r="BT25" s="90">
        <f ca="1">IF(AND($N25&gt;Transfer!$J$22-1,BerechnungTab!$N25&lt;Transfer!$K$22+1,Transfer!$M$22=2,Transfer!$N$22="nv"),1,0)</f>
        <v>0</v>
      </c>
      <c r="BU25" s="90">
        <f ca="1">IF(AND($N25&gt;Transfer!$J$22-1,BerechnungTab!$N25&lt;Transfer!$K$22+1,Transfer!$M$22=3,Transfer!$N$22="vs"),1,0)</f>
        <v>0</v>
      </c>
      <c r="BV25" s="91">
        <f ca="1">IF(AND($N25&gt;Transfer!$J$22-1,BerechnungTab!$N25&lt;Transfer!$K$22+1,Transfer!$M$22=3,Transfer!$N$22="nv"),1,0)</f>
        <v>0</v>
      </c>
    </row>
    <row r="26" spans="1:74" ht="13" thickBot="1">
      <c r="A26" t="s">
        <v>94</v>
      </c>
      <c r="D26" s="97">
        <f ca="1">IF(E22&gt;=$Q$70,E22-$Q$70,IF(E22&gt;=$Q$71,E22-$Q$71,IF(E22&gt;=$Q$72,E22-$Q$72,E22)))</f>
        <v>0</v>
      </c>
      <c r="E26" s="97">
        <f ca="1">IF(E22&gt;=$S$71+$S$70,E22-$S$71-$S$70,IF(E22&gt;=$S$71,E22-$S$71,E22))</f>
        <v>0</v>
      </c>
      <c r="F26" s="97">
        <f ca="1">IF(E22&gt;=$S$70,E22-$S$70,E22)</f>
        <v>0</v>
      </c>
      <c r="H26" s="16">
        <f t="shared" ca="1" si="0"/>
        <v>0</v>
      </c>
      <c r="I26" s="16">
        <f t="shared" ca="1" si="1"/>
        <v>0</v>
      </c>
      <c r="J26" s="16">
        <f t="shared" ca="1" si="2"/>
        <v>0</v>
      </c>
      <c r="K26" s="16">
        <f t="shared" ca="1" si="3"/>
        <v>0</v>
      </c>
      <c r="L26" s="16">
        <f t="shared" ca="1" si="4"/>
        <v>0</v>
      </c>
      <c r="M26" s="16">
        <f t="shared" ca="1" si="5"/>
        <v>0</v>
      </c>
      <c r="N26" s="16">
        <f t="shared" ca="1" si="6"/>
        <v>1999</v>
      </c>
      <c r="O26" s="35">
        <f ca="1">IF(AND($N26&gt;Transfer!$J$13-1,BerechnungTab!$N26&lt;Transfer!$K$13+1,Transfer!$M$13=1,Transfer!$N$13="vs"),1,0)</f>
        <v>0</v>
      </c>
      <c r="P26" s="90">
        <f ca="1">IF(AND($N26&gt;Transfer!$J$13-1,BerechnungTab!$N26&lt;Transfer!$K$13+1,Transfer!$M$13=1,Transfer!$N$13="nv"),1,0)</f>
        <v>0</v>
      </c>
      <c r="Q26" s="90">
        <f ca="1">IF(AND($N26&gt;Transfer!$J$13-1,BerechnungTab!$N26&lt;Transfer!$K$13+1,Transfer!$M$13=2,Transfer!$N$13="vs"),1,0)</f>
        <v>0</v>
      </c>
      <c r="R26" s="90">
        <f ca="1">IF(AND($N26&gt;Transfer!$J$13-1,BerechnungTab!$N26&lt;Transfer!$K$13+1,Transfer!$M$13=2,Transfer!$N$13="nv"),1,0)</f>
        <v>0</v>
      </c>
      <c r="S26" s="90">
        <f ca="1">IF(AND($N26&gt;Transfer!$J$13-1,BerechnungTab!$N26&lt;Transfer!$K$13+1,Transfer!$M$13=3,Transfer!$N$13="vs"),1,0)</f>
        <v>0</v>
      </c>
      <c r="T26" s="91">
        <f ca="1">IF(AND($N26&gt;Transfer!$J$13-1,BerechnungTab!$N26&lt;Transfer!$K$13+1,Transfer!$M$13=3,Transfer!$N$13="nv"),1,0)</f>
        <v>0</v>
      </c>
      <c r="U26" s="35">
        <f ca="1">IF(AND($N26&gt;Transfer!$J$14-1,BerechnungTab!$N26&lt;Transfer!$K$14+1,Transfer!$M$14=1,Transfer!$N$14="vs"),1,0)</f>
        <v>0</v>
      </c>
      <c r="V26" s="90">
        <f ca="1">IF(AND($N26&gt;Transfer!$J$14-1,BerechnungTab!$N26&lt;Transfer!$K$14+1,Transfer!$M$14=1,Transfer!$N$14="nv"),1,0)</f>
        <v>0</v>
      </c>
      <c r="W26" s="90">
        <f ca="1">IF(AND($N26&gt;Transfer!$J$14-1,BerechnungTab!$N26&lt;Transfer!$K$14+1,Transfer!$M$14=2,Transfer!$N$14="vs"),1,0)</f>
        <v>0</v>
      </c>
      <c r="X26" s="90">
        <f ca="1">IF(AND($N26&gt;Transfer!$J$14-1,BerechnungTab!$N26&lt;Transfer!$K$14+1,Transfer!$M$14=2,Transfer!$N$14="nv"),1,0)</f>
        <v>0</v>
      </c>
      <c r="Y26" s="90">
        <f ca="1">IF(AND($N26&gt;Transfer!$J$14-1,BerechnungTab!$N26&lt;Transfer!$K$14+1,Transfer!$M$14=3,Transfer!$N$14="vs"),1,0)</f>
        <v>0</v>
      </c>
      <c r="Z26" s="91">
        <f ca="1">IF(AND($N26&gt;Transfer!$J$14-1,BerechnungTab!$N26&lt;Transfer!$K$14+1,Transfer!$M$14=3,Transfer!$N$14="nv"),1,0)</f>
        <v>0</v>
      </c>
      <c r="AA26" s="35">
        <f ca="1">IF(AND($N26&gt;Transfer!$J$15-1,BerechnungTab!$N26&lt;Transfer!$K$15+1,Transfer!$M$15=1,Transfer!$N$15="vs"),1,0)</f>
        <v>0</v>
      </c>
      <c r="AB26" s="90">
        <f ca="1">IF(AND($N26&gt;Transfer!$J$15-1,BerechnungTab!$N26&lt;Transfer!$K$15+1,Transfer!$M$15=1,Transfer!$N$15="nv"),1,0)</f>
        <v>0</v>
      </c>
      <c r="AC26" s="90">
        <f ca="1">IF(AND($N26&gt;Transfer!$J$15-1,BerechnungTab!$N26&lt;Transfer!$K$15+1,Transfer!$M$15=2,Transfer!$N$15="vs"),1,0)</f>
        <v>0</v>
      </c>
      <c r="AD26" s="90">
        <f ca="1">IF(AND($N26&gt;Transfer!$J$15-1,BerechnungTab!$N26&lt;Transfer!$K$15+1,Transfer!$M$15=2,Transfer!$N$15="nv"),1,0)</f>
        <v>0</v>
      </c>
      <c r="AE26" s="90">
        <f ca="1">IF(AND($N26&gt;Transfer!$J$15-1,BerechnungTab!$N26&lt;Transfer!$K$15+1,Transfer!$M$15=3,Transfer!$N$15="vs"),1,0)</f>
        <v>0</v>
      </c>
      <c r="AF26" s="91">
        <f ca="1">IF(AND($N26&gt;Transfer!$J$15-1,BerechnungTab!$N26&lt;Transfer!$K$15+1,Transfer!$M$15=3,Transfer!$N$15="nv"),1,0)</f>
        <v>0</v>
      </c>
      <c r="AG26" s="35">
        <f ca="1">IF(AND($N26&gt;Transfer!$J$16-1,BerechnungTab!$N26&lt;Transfer!$K$16+1,Transfer!$M$16=1,Transfer!$N$16="vs"),1,0)</f>
        <v>0</v>
      </c>
      <c r="AH26" s="90">
        <f ca="1">IF(AND($N26&gt;Transfer!$J$16-1,BerechnungTab!$N26&lt;Transfer!$K$16+1,Transfer!$M$16=1,Transfer!$N$16="nv"),1,0)</f>
        <v>0</v>
      </c>
      <c r="AI26" s="90">
        <f ca="1">IF(AND($N26&gt;Transfer!$J$16-1,BerechnungTab!$N26&lt;Transfer!$K$16+1,Transfer!$M$16=2,Transfer!$N$16="vs"),1,0)</f>
        <v>0</v>
      </c>
      <c r="AJ26" s="90">
        <f ca="1">IF(AND($N26&gt;Transfer!$J$16-1,BerechnungTab!$N26&lt;Transfer!$K$16+1,Transfer!$M$16=2,Transfer!$N$16="nv"),1,0)</f>
        <v>0</v>
      </c>
      <c r="AK26" s="90">
        <f ca="1">IF(AND($N26&gt;Transfer!$J$16-1,BerechnungTab!$N26&lt;Transfer!$K$16+1,Transfer!$M$16=3,Transfer!$N$16="vs"),1,0)</f>
        <v>0</v>
      </c>
      <c r="AL26" s="91">
        <f ca="1">IF(AND($N26&gt;Transfer!$J$16-1,BerechnungTab!$N26&lt;Transfer!$K$16+1,Transfer!$M$16=3,Transfer!$N$16="nv"),1,0)</f>
        <v>0</v>
      </c>
      <c r="AM26" s="35">
        <f ca="1">IF(AND($N26&gt;Transfer!$J$17-1,BerechnungTab!$N26&lt;Transfer!$K$17+1,Transfer!$M$17=1,Transfer!$N$17="vs"),1,0)</f>
        <v>0</v>
      </c>
      <c r="AN26" s="90">
        <f ca="1">IF(AND($N26&gt;Transfer!$J$17-1,BerechnungTab!$N26&lt;Transfer!$K$17+1,Transfer!$M$17=1,Transfer!$N$17="nv"),1,0)</f>
        <v>0</v>
      </c>
      <c r="AO26" s="90">
        <f ca="1">IF(AND($N26&gt;Transfer!$J$17-1,BerechnungTab!$N26&lt;Transfer!$K$17+1,Transfer!$M$17=2,Transfer!$N$17="vs"),1,0)</f>
        <v>0</v>
      </c>
      <c r="AP26" s="90">
        <f ca="1">IF(AND($N26&gt;Transfer!$J$17-1,BerechnungTab!$N26&lt;Transfer!$K$17+1,Transfer!$M$17=2,Transfer!$N$17="nv"),1,0)</f>
        <v>0</v>
      </c>
      <c r="AQ26" s="90">
        <f ca="1">IF(AND($N26&gt;Transfer!$J$17-1,BerechnungTab!$N26&lt;Transfer!$K$17+1,Transfer!$M$17=3,Transfer!$N$17="vs"),1,0)</f>
        <v>0</v>
      </c>
      <c r="AR26" s="91">
        <f ca="1">IF(AND($N26&gt;Transfer!$J$17-1,BerechnungTab!$N26&lt;Transfer!$K$17+1,Transfer!$M$17=3,Transfer!$N$17="nv"),1,0)</f>
        <v>0</v>
      </c>
      <c r="AS26" s="35">
        <f ca="1">IF(AND($N26&gt;Transfer!$J$18-1,BerechnungTab!$N26&lt;Transfer!$K$18+1,Transfer!$M$18=1,Transfer!$N$18="vs"),1,0)</f>
        <v>0</v>
      </c>
      <c r="AT26" s="90">
        <f ca="1">IF(AND($N26&gt;Transfer!$J$18-1,BerechnungTab!$N26&lt;Transfer!$K$18+1,Transfer!$M$18=1,Transfer!$N$18="nv"),1,0)</f>
        <v>0</v>
      </c>
      <c r="AU26" s="90">
        <f ca="1">IF(AND($N26&gt;Transfer!$J$18-1,BerechnungTab!$N26&lt;Transfer!$K$18+1,Transfer!$M$18=2,Transfer!$N$18="vs"),1,0)</f>
        <v>0</v>
      </c>
      <c r="AV26" s="90">
        <f ca="1">IF(AND($N26&gt;Transfer!$J$18-1,BerechnungTab!$N26&lt;Transfer!$K$18+1,Transfer!$M$18=2,Transfer!$N$18="nv"),1,0)</f>
        <v>0</v>
      </c>
      <c r="AW26" s="90">
        <f ca="1">IF(AND($N26&gt;Transfer!$J$18-1,BerechnungTab!$N26&lt;Transfer!$K$18+1,Transfer!$M$18=3,Transfer!$N$18="vs"),1,0)</f>
        <v>0</v>
      </c>
      <c r="AX26" s="91">
        <f ca="1">IF(AND($N26&gt;Transfer!$J$18-1,BerechnungTab!$N26&lt;Transfer!$K$18+1,Transfer!$M$18=3,Transfer!$N$18="nv"),1,0)</f>
        <v>0</v>
      </c>
      <c r="AY26" s="35">
        <f ca="1">IF(AND($N26&gt;Transfer!$J$19-1,BerechnungTab!$N26&lt;Transfer!$K$19+1,Transfer!$M$19=1,Transfer!$N$19="vs"),1,0)</f>
        <v>0</v>
      </c>
      <c r="AZ26" s="90">
        <f ca="1">IF(AND($N26&gt;Transfer!$J$19-1,BerechnungTab!$N26&lt;Transfer!$K$19+1,Transfer!$M$19=1,Transfer!$N$19="nv"),1,0)</f>
        <v>0</v>
      </c>
      <c r="BA26" s="90">
        <f ca="1">IF(AND($N26&gt;Transfer!$J$19-1,BerechnungTab!$N26&lt;Transfer!$K$19+1,Transfer!$M$19=2,Transfer!$N$19="vs"),1,0)</f>
        <v>0</v>
      </c>
      <c r="BB26" s="90">
        <f ca="1">IF(AND($N26&gt;Transfer!$J$19-1,BerechnungTab!$N26&lt;Transfer!$K$19+1,Transfer!$M$19=2,Transfer!$N$19="nv"),1,0)</f>
        <v>0</v>
      </c>
      <c r="BC26" s="90">
        <f ca="1">IF(AND($N26&gt;Transfer!$J$19-1,BerechnungTab!$N26&lt;Transfer!$K$19+1,Transfer!$M$19=3,Transfer!$N$19="vs"),1,0)</f>
        <v>0</v>
      </c>
      <c r="BD26" s="91">
        <f ca="1">IF(AND($N26&gt;Transfer!$J$19-1,BerechnungTab!$N26&lt;Transfer!$K$19+1,Transfer!$M$19=3,Transfer!$N$19="nv"),1,0)</f>
        <v>0</v>
      </c>
      <c r="BE26" s="35">
        <f ca="1">IF(AND($N26&gt;Transfer!$J$20-1,BerechnungTab!$N26&lt;Transfer!$K$20+1,Transfer!$M$20=1,Transfer!$N$20="vs"),1,0)</f>
        <v>0</v>
      </c>
      <c r="BF26" s="90">
        <f ca="1">IF(AND($N26&gt;Transfer!$J$20-1,BerechnungTab!$N26&lt;Transfer!$K$20+1,Transfer!$M$20=1,Transfer!$N$20="nv"),1,0)</f>
        <v>0</v>
      </c>
      <c r="BG26" s="90">
        <f ca="1">IF(AND($N26&gt;Transfer!$J$20-1,BerechnungTab!$N26&lt;Transfer!$K$20+1,Transfer!$M$20=2,Transfer!$N$20="vs"),1,0)</f>
        <v>0</v>
      </c>
      <c r="BH26" s="90">
        <f ca="1">IF(AND($N26&gt;Transfer!$J$20-1,BerechnungTab!$N26&lt;Transfer!$K$20+1,Transfer!$M$20=2,Transfer!$N$20="nv"),1,0)</f>
        <v>0</v>
      </c>
      <c r="BI26" s="90">
        <f ca="1">IF(AND($N26&gt;Transfer!$J$20-1,BerechnungTab!$N26&lt;Transfer!$K$20+1,Transfer!$M$20=3,Transfer!$N$20="vs"),1,0)</f>
        <v>0</v>
      </c>
      <c r="BJ26" s="91">
        <f ca="1">IF(AND($N26&gt;Transfer!$J$20-1,BerechnungTab!$N26&lt;Transfer!$K$20+1,Transfer!$M$20=3,Transfer!$N$20="nv"),1,0)</f>
        <v>0</v>
      </c>
      <c r="BK26" s="35">
        <f ca="1">IF(AND($N26&gt;Transfer!$J$21-1,BerechnungTab!$N26&lt;Transfer!$K$21+1,Transfer!$M$21=1,Transfer!$N$21="vs"),1,0)</f>
        <v>0</v>
      </c>
      <c r="BL26" s="90">
        <f ca="1">IF(AND($N26&gt;Transfer!$J$21-1,BerechnungTab!$N26&lt;Transfer!$K$21+1,Transfer!$M$21=1,Transfer!$N$21="nv"),1,0)</f>
        <v>0</v>
      </c>
      <c r="BM26" s="90">
        <f ca="1">IF(AND($N26&gt;Transfer!$J$21-1,BerechnungTab!$N26&lt;Transfer!$K$21+1,Transfer!$M$21=2,Transfer!$N$21="vs"),1,0)</f>
        <v>0</v>
      </c>
      <c r="BN26" s="90">
        <f ca="1">IF(AND($N26&gt;Transfer!$J$21-1,BerechnungTab!$N26&lt;Transfer!$K$21+1,Transfer!$M$21=2,Transfer!$N$21="nv"),1,0)</f>
        <v>0</v>
      </c>
      <c r="BO26" s="90">
        <f ca="1">IF(AND($N26&gt;Transfer!$J$21-1,BerechnungTab!$N26&lt;Transfer!$K$21+1,Transfer!$M$21=3,Transfer!$N$21="vs"),1,0)</f>
        <v>0</v>
      </c>
      <c r="BP26" s="91">
        <f ca="1">IF(AND($N26&gt;Transfer!$J$21-1,BerechnungTab!$N26&lt;Transfer!$K$21+1,Transfer!$M$21=3,Transfer!$N$21="nv"),1,0)</f>
        <v>0</v>
      </c>
      <c r="BQ26" s="35">
        <f ca="1">IF(AND($N26&gt;Transfer!$J$22-1,BerechnungTab!$N26&lt;Transfer!$K$22+1,Transfer!$M$22=1,Transfer!$N$22="vs"),1,0)</f>
        <v>0</v>
      </c>
      <c r="BR26" s="90">
        <f ca="1">IF(AND($N26&gt;Transfer!$J$22-1,BerechnungTab!$N26&lt;Transfer!$K$22+1,Transfer!$M$22=1,Transfer!$N$22="nv"),1,0)</f>
        <v>0</v>
      </c>
      <c r="BS26" s="90">
        <f ca="1">IF(AND($N26&gt;Transfer!$J$22-1,BerechnungTab!$N26&lt;Transfer!$K$22+1,Transfer!$M$22=2,Transfer!$N$22="vs"),1,0)</f>
        <v>0</v>
      </c>
      <c r="BT26" s="90">
        <f ca="1">IF(AND($N26&gt;Transfer!$J$22-1,BerechnungTab!$N26&lt;Transfer!$K$22+1,Transfer!$M$22=2,Transfer!$N$22="nv"),1,0)</f>
        <v>0</v>
      </c>
      <c r="BU26" s="90">
        <f ca="1">IF(AND($N26&gt;Transfer!$J$22-1,BerechnungTab!$N26&lt;Transfer!$K$22+1,Transfer!$M$22=3,Transfer!$N$22="vs"),1,0)</f>
        <v>0</v>
      </c>
      <c r="BV26" s="91">
        <f ca="1">IF(AND($N26&gt;Transfer!$J$22-1,BerechnungTab!$N26&lt;Transfer!$K$22+1,Transfer!$M$22=3,Transfer!$N$22="nv"),1,0)</f>
        <v>0</v>
      </c>
    </row>
    <row r="27" spans="1:74" ht="13" thickBot="1">
      <c r="H27" s="16">
        <f t="shared" ca="1" si="0"/>
        <v>0</v>
      </c>
      <c r="I27" s="16">
        <f t="shared" ca="1" si="1"/>
        <v>0</v>
      </c>
      <c r="J27" s="16">
        <f t="shared" ca="1" si="2"/>
        <v>0</v>
      </c>
      <c r="K27" s="16">
        <f t="shared" ca="1" si="3"/>
        <v>0</v>
      </c>
      <c r="L27" s="16">
        <f t="shared" ca="1" si="4"/>
        <v>0</v>
      </c>
      <c r="M27" s="16">
        <f t="shared" ca="1" si="5"/>
        <v>0</v>
      </c>
      <c r="N27" s="16">
        <f t="shared" ca="1" si="6"/>
        <v>2000</v>
      </c>
      <c r="O27" s="35">
        <f ca="1">IF(AND($N27&gt;Transfer!$J$13-1,BerechnungTab!$N27&lt;Transfer!$K$13+1,Transfer!$M$13=1,Transfer!$N$13="vs"),1,0)</f>
        <v>0</v>
      </c>
      <c r="P27" s="90">
        <f ca="1">IF(AND($N27&gt;Transfer!$J$13-1,BerechnungTab!$N27&lt;Transfer!$K$13+1,Transfer!$M$13=1,Transfer!$N$13="nv"),1,0)</f>
        <v>0</v>
      </c>
      <c r="Q27" s="90">
        <f ca="1">IF(AND($N27&gt;Transfer!$J$13-1,BerechnungTab!$N27&lt;Transfer!$K$13+1,Transfer!$M$13=2,Transfer!$N$13="vs"),1,0)</f>
        <v>0</v>
      </c>
      <c r="R27" s="90">
        <f ca="1">IF(AND($N27&gt;Transfer!$J$13-1,BerechnungTab!$N27&lt;Transfer!$K$13+1,Transfer!$M$13=2,Transfer!$N$13="nv"),1,0)</f>
        <v>0</v>
      </c>
      <c r="S27" s="90">
        <f ca="1">IF(AND($N27&gt;Transfer!$J$13-1,BerechnungTab!$N27&lt;Transfer!$K$13+1,Transfer!$M$13=3,Transfer!$N$13="vs"),1,0)</f>
        <v>0</v>
      </c>
      <c r="T27" s="91">
        <f ca="1">IF(AND($N27&gt;Transfer!$J$13-1,BerechnungTab!$N27&lt;Transfer!$K$13+1,Transfer!$M$13=3,Transfer!$N$13="nv"),1,0)</f>
        <v>0</v>
      </c>
      <c r="U27" s="35">
        <f ca="1">IF(AND($N27&gt;Transfer!$J$14-1,BerechnungTab!$N27&lt;Transfer!$K$14+1,Transfer!$M$14=1,Transfer!$N$14="vs"),1,0)</f>
        <v>0</v>
      </c>
      <c r="V27" s="90">
        <f ca="1">IF(AND($N27&gt;Transfer!$J$14-1,BerechnungTab!$N27&lt;Transfer!$K$14+1,Transfer!$M$14=1,Transfer!$N$14="nv"),1,0)</f>
        <v>0</v>
      </c>
      <c r="W27" s="90">
        <f ca="1">IF(AND($N27&gt;Transfer!$J$14-1,BerechnungTab!$N27&lt;Transfer!$K$14+1,Transfer!$M$14=2,Transfer!$N$14="vs"),1,0)</f>
        <v>0</v>
      </c>
      <c r="X27" s="90">
        <f ca="1">IF(AND($N27&gt;Transfer!$J$14-1,BerechnungTab!$N27&lt;Transfer!$K$14+1,Transfer!$M$14=2,Transfer!$N$14="nv"),1,0)</f>
        <v>0</v>
      </c>
      <c r="Y27" s="90">
        <f ca="1">IF(AND($N27&gt;Transfer!$J$14-1,BerechnungTab!$N27&lt;Transfer!$K$14+1,Transfer!$M$14=3,Transfer!$N$14="vs"),1,0)</f>
        <v>0</v>
      </c>
      <c r="Z27" s="91">
        <f ca="1">IF(AND($N27&gt;Transfer!$J$14-1,BerechnungTab!$N27&lt;Transfer!$K$14+1,Transfer!$M$14=3,Transfer!$N$14="nv"),1,0)</f>
        <v>0</v>
      </c>
      <c r="AA27" s="35">
        <f ca="1">IF(AND($N27&gt;Transfer!$J$15-1,BerechnungTab!$N27&lt;Transfer!$K$15+1,Transfer!$M$15=1,Transfer!$N$15="vs"),1,0)</f>
        <v>0</v>
      </c>
      <c r="AB27" s="90">
        <f ca="1">IF(AND($N27&gt;Transfer!$J$15-1,BerechnungTab!$N27&lt;Transfer!$K$15+1,Transfer!$M$15=1,Transfer!$N$15="nv"),1,0)</f>
        <v>0</v>
      </c>
      <c r="AC27" s="90">
        <f ca="1">IF(AND($N27&gt;Transfer!$J$15-1,BerechnungTab!$N27&lt;Transfer!$K$15+1,Transfer!$M$15=2,Transfer!$N$15="vs"),1,0)</f>
        <v>0</v>
      </c>
      <c r="AD27" s="90">
        <f ca="1">IF(AND($N27&gt;Transfer!$J$15-1,BerechnungTab!$N27&lt;Transfer!$K$15+1,Transfer!$M$15=2,Transfer!$N$15="nv"),1,0)</f>
        <v>0</v>
      </c>
      <c r="AE27" s="90">
        <f ca="1">IF(AND($N27&gt;Transfer!$J$15-1,BerechnungTab!$N27&lt;Transfer!$K$15+1,Transfer!$M$15=3,Transfer!$N$15="vs"),1,0)</f>
        <v>0</v>
      </c>
      <c r="AF27" s="91">
        <f ca="1">IF(AND($N27&gt;Transfer!$J$15-1,BerechnungTab!$N27&lt;Transfer!$K$15+1,Transfer!$M$15=3,Transfer!$N$15="nv"),1,0)</f>
        <v>0</v>
      </c>
      <c r="AG27" s="35">
        <f ca="1">IF(AND($N27&gt;Transfer!$J$16-1,BerechnungTab!$N27&lt;Transfer!$K$16+1,Transfer!$M$16=1,Transfer!$N$16="vs"),1,0)</f>
        <v>0</v>
      </c>
      <c r="AH27" s="90">
        <f ca="1">IF(AND($N27&gt;Transfer!$J$16-1,BerechnungTab!$N27&lt;Transfer!$K$16+1,Transfer!$M$16=1,Transfer!$N$16="nv"),1,0)</f>
        <v>0</v>
      </c>
      <c r="AI27" s="90">
        <f ca="1">IF(AND($N27&gt;Transfer!$J$16-1,BerechnungTab!$N27&lt;Transfer!$K$16+1,Transfer!$M$16=2,Transfer!$N$16="vs"),1,0)</f>
        <v>0</v>
      </c>
      <c r="AJ27" s="90">
        <f ca="1">IF(AND($N27&gt;Transfer!$J$16-1,BerechnungTab!$N27&lt;Transfer!$K$16+1,Transfer!$M$16=2,Transfer!$N$16="nv"),1,0)</f>
        <v>0</v>
      </c>
      <c r="AK27" s="90">
        <f ca="1">IF(AND($N27&gt;Transfer!$J$16-1,BerechnungTab!$N27&lt;Transfer!$K$16+1,Transfer!$M$16=3,Transfer!$N$16="vs"),1,0)</f>
        <v>0</v>
      </c>
      <c r="AL27" s="91">
        <f ca="1">IF(AND($N27&gt;Transfer!$J$16-1,BerechnungTab!$N27&lt;Transfer!$K$16+1,Transfer!$M$16=3,Transfer!$N$16="nv"),1,0)</f>
        <v>0</v>
      </c>
      <c r="AM27" s="35">
        <f ca="1">IF(AND($N27&gt;Transfer!$J$17-1,BerechnungTab!$N27&lt;Transfer!$K$17+1,Transfer!$M$17=1,Transfer!$N$17="vs"),1,0)</f>
        <v>0</v>
      </c>
      <c r="AN27" s="90">
        <f ca="1">IF(AND($N27&gt;Transfer!$J$17-1,BerechnungTab!$N27&lt;Transfer!$K$17+1,Transfer!$M$17=1,Transfer!$N$17="nv"),1,0)</f>
        <v>0</v>
      </c>
      <c r="AO27" s="90">
        <f ca="1">IF(AND($N27&gt;Transfer!$J$17-1,BerechnungTab!$N27&lt;Transfer!$K$17+1,Transfer!$M$17=2,Transfer!$N$17="vs"),1,0)</f>
        <v>0</v>
      </c>
      <c r="AP27" s="90">
        <f ca="1">IF(AND($N27&gt;Transfer!$J$17-1,BerechnungTab!$N27&lt;Transfer!$K$17+1,Transfer!$M$17=2,Transfer!$N$17="nv"),1,0)</f>
        <v>0</v>
      </c>
      <c r="AQ27" s="90">
        <f ca="1">IF(AND($N27&gt;Transfer!$J$17-1,BerechnungTab!$N27&lt;Transfer!$K$17+1,Transfer!$M$17=3,Transfer!$N$17="vs"),1,0)</f>
        <v>0</v>
      </c>
      <c r="AR27" s="91">
        <f ca="1">IF(AND($N27&gt;Transfer!$J$17-1,BerechnungTab!$N27&lt;Transfer!$K$17+1,Transfer!$M$17=3,Transfer!$N$17="nv"),1,0)</f>
        <v>0</v>
      </c>
      <c r="AS27" s="35">
        <f ca="1">IF(AND($N27&gt;Transfer!$J$18-1,BerechnungTab!$N27&lt;Transfer!$K$18+1,Transfer!$M$18=1,Transfer!$N$18="vs"),1,0)</f>
        <v>0</v>
      </c>
      <c r="AT27" s="90">
        <f ca="1">IF(AND($N27&gt;Transfer!$J$18-1,BerechnungTab!$N27&lt;Transfer!$K$18+1,Transfer!$M$18=1,Transfer!$N$18="nv"),1,0)</f>
        <v>0</v>
      </c>
      <c r="AU27" s="90">
        <f ca="1">IF(AND($N27&gt;Transfer!$J$18-1,BerechnungTab!$N27&lt;Transfer!$K$18+1,Transfer!$M$18=2,Transfer!$N$18="vs"),1,0)</f>
        <v>0</v>
      </c>
      <c r="AV27" s="90">
        <f ca="1">IF(AND($N27&gt;Transfer!$J$18-1,BerechnungTab!$N27&lt;Transfer!$K$18+1,Transfer!$M$18=2,Transfer!$N$18="nv"),1,0)</f>
        <v>0</v>
      </c>
      <c r="AW27" s="90">
        <f ca="1">IF(AND($N27&gt;Transfer!$J$18-1,BerechnungTab!$N27&lt;Transfer!$K$18+1,Transfer!$M$18=3,Transfer!$N$18="vs"),1,0)</f>
        <v>0</v>
      </c>
      <c r="AX27" s="91">
        <f ca="1">IF(AND($N27&gt;Transfer!$J$18-1,BerechnungTab!$N27&lt;Transfer!$K$18+1,Transfer!$M$18=3,Transfer!$N$18="nv"),1,0)</f>
        <v>0</v>
      </c>
      <c r="AY27" s="35">
        <f ca="1">IF(AND($N27&gt;Transfer!$J$19-1,BerechnungTab!$N27&lt;Transfer!$K$19+1,Transfer!$M$19=1,Transfer!$N$19="vs"),1,0)</f>
        <v>0</v>
      </c>
      <c r="AZ27" s="90">
        <f ca="1">IF(AND($N27&gt;Transfer!$J$19-1,BerechnungTab!$N27&lt;Transfer!$K$19+1,Transfer!$M$19=1,Transfer!$N$19="nv"),1,0)</f>
        <v>0</v>
      </c>
      <c r="BA27" s="90">
        <f ca="1">IF(AND($N27&gt;Transfer!$J$19-1,BerechnungTab!$N27&lt;Transfer!$K$19+1,Transfer!$M$19=2,Transfer!$N$19="vs"),1,0)</f>
        <v>0</v>
      </c>
      <c r="BB27" s="90">
        <f ca="1">IF(AND($N27&gt;Transfer!$J$19-1,BerechnungTab!$N27&lt;Transfer!$K$19+1,Transfer!$M$19=2,Transfer!$N$19="nv"),1,0)</f>
        <v>0</v>
      </c>
      <c r="BC27" s="90">
        <f ca="1">IF(AND($N27&gt;Transfer!$J$19-1,BerechnungTab!$N27&lt;Transfer!$K$19+1,Transfer!$M$19=3,Transfer!$N$19="vs"),1,0)</f>
        <v>0</v>
      </c>
      <c r="BD27" s="91">
        <f ca="1">IF(AND($N27&gt;Transfer!$J$19-1,BerechnungTab!$N27&lt;Transfer!$K$19+1,Transfer!$M$19=3,Transfer!$N$19="nv"),1,0)</f>
        <v>0</v>
      </c>
      <c r="BE27" s="35">
        <f ca="1">IF(AND($N27&gt;Transfer!$J$20-1,BerechnungTab!$N27&lt;Transfer!$K$20+1,Transfer!$M$20=1,Transfer!$N$20="vs"),1,0)</f>
        <v>0</v>
      </c>
      <c r="BF27" s="90">
        <f ca="1">IF(AND($N27&gt;Transfer!$J$20-1,BerechnungTab!$N27&lt;Transfer!$K$20+1,Transfer!$M$20=1,Transfer!$N$20="nv"),1,0)</f>
        <v>0</v>
      </c>
      <c r="BG27" s="90">
        <f ca="1">IF(AND($N27&gt;Transfer!$J$20-1,BerechnungTab!$N27&lt;Transfer!$K$20+1,Transfer!$M$20=2,Transfer!$N$20="vs"),1,0)</f>
        <v>0</v>
      </c>
      <c r="BH27" s="90">
        <f ca="1">IF(AND($N27&gt;Transfer!$J$20-1,BerechnungTab!$N27&lt;Transfer!$K$20+1,Transfer!$M$20=2,Transfer!$N$20="nv"),1,0)</f>
        <v>0</v>
      </c>
      <c r="BI27" s="90">
        <f ca="1">IF(AND($N27&gt;Transfer!$J$20-1,BerechnungTab!$N27&lt;Transfer!$K$20+1,Transfer!$M$20=3,Transfer!$N$20="vs"),1,0)</f>
        <v>0</v>
      </c>
      <c r="BJ27" s="91">
        <f ca="1">IF(AND($N27&gt;Transfer!$J$20-1,BerechnungTab!$N27&lt;Transfer!$K$20+1,Transfer!$M$20=3,Transfer!$N$20="nv"),1,0)</f>
        <v>0</v>
      </c>
      <c r="BK27" s="35">
        <f ca="1">IF(AND($N27&gt;Transfer!$J$21-1,BerechnungTab!$N27&lt;Transfer!$K$21+1,Transfer!$M$21=1,Transfer!$N$21="vs"),1,0)</f>
        <v>0</v>
      </c>
      <c r="BL27" s="90">
        <f ca="1">IF(AND($N27&gt;Transfer!$J$21-1,BerechnungTab!$N27&lt;Transfer!$K$21+1,Transfer!$M$21=1,Transfer!$N$21="nv"),1,0)</f>
        <v>0</v>
      </c>
      <c r="BM27" s="90">
        <f ca="1">IF(AND($N27&gt;Transfer!$J$21-1,BerechnungTab!$N27&lt;Transfer!$K$21+1,Transfer!$M$21=2,Transfer!$N$21="vs"),1,0)</f>
        <v>0</v>
      </c>
      <c r="BN27" s="90">
        <f ca="1">IF(AND($N27&gt;Transfer!$J$21-1,BerechnungTab!$N27&lt;Transfer!$K$21+1,Transfer!$M$21=2,Transfer!$N$21="nv"),1,0)</f>
        <v>0</v>
      </c>
      <c r="BO27" s="90">
        <f ca="1">IF(AND($N27&gt;Transfer!$J$21-1,BerechnungTab!$N27&lt;Transfer!$K$21+1,Transfer!$M$21=3,Transfer!$N$21="vs"),1,0)</f>
        <v>0</v>
      </c>
      <c r="BP27" s="91">
        <f ca="1">IF(AND($N27&gt;Transfer!$J$21-1,BerechnungTab!$N27&lt;Transfer!$K$21+1,Transfer!$M$21=3,Transfer!$N$21="nv"),1,0)</f>
        <v>0</v>
      </c>
      <c r="BQ27" s="35">
        <f ca="1">IF(AND($N27&gt;Transfer!$J$22-1,BerechnungTab!$N27&lt;Transfer!$K$22+1,Transfer!$M$22=1,Transfer!$N$22="vs"),1,0)</f>
        <v>0</v>
      </c>
      <c r="BR27" s="90">
        <f ca="1">IF(AND($N27&gt;Transfer!$J$22-1,BerechnungTab!$N27&lt;Transfer!$K$22+1,Transfer!$M$22=1,Transfer!$N$22="nv"),1,0)</f>
        <v>0</v>
      </c>
      <c r="BS27" s="90">
        <f ca="1">IF(AND($N27&gt;Transfer!$J$22-1,BerechnungTab!$N27&lt;Transfer!$K$22+1,Transfer!$M$22=2,Transfer!$N$22="vs"),1,0)</f>
        <v>0</v>
      </c>
      <c r="BT27" s="90">
        <f ca="1">IF(AND($N27&gt;Transfer!$J$22-1,BerechnungTab!$N27&lt;Transfer!$K$22+1,Transfer!$M$22=2,Transfer!$N$22="nv"),1,0)</f>
        <v>0</v>
      </c>
      <c r="BU27" s="90">
        <f ca="1">IF(AND($N27&gt;Transfer!$J$22-1,BerechnungTab!$N27&lt;Transfer!$K$22+1,Transfer!$M$22=3,Transfer!$N$22="vs"),1,0)</f>
        <v>0</v>
      </c>
      <c r="BV27" s="91">
        <f ca="1">IF(AND($N27&gt;Transfer!$J$22-1,BerechnungTab!$N27&lt;Transfer!$K$22+1,Transfer!$M$22=3,Transfer!$N$22="nv"),1,0)</f>
        <v>0</v>
      </c>
    </row>
    <row r="28" spans="1:74" ht="13" thickBot="1">
      <c r="A28" t="s">
        <v>122</v>
      </c>
      <c r="C28" t="s">
        <v>123</v>
      </c>
      <c r="D28" s="98"/>
      <c r="E28" s="99" t="str">
        <f ca="1">IF(Transfer!J8=1,BerechnungTab!D25,IF(Transfer!J8=2,BerechnungTab!E25,IF(Transfer!J8=3,BerechnungTab!F25,"Es fehlen Angaben / Optionen!")))</f>
        <v>Noch keine Medaille</v>
      </c>
      <c r="F28" s="100"/>
      <c r="H28" s="16">
        <f t="shared" ca="1" si="0"/>
        <v>0</v>
      </c>
      <c r="I28" s="16">
        <f t="shared" ca="1" si="1"/>
        <v>0</v>
      </c>
      <c r="J28" s="16">
        <f t="shared" ca="1" si="2"/>
        <v>0</v>
      </c>
      <c r="K28" s="16">
        <f t="shared" ca="1" si="3"/>
        <v>0</v>
      </c>
      <c r="L28" s="16">
        <f t="shared" ca="1" si="4"/>
        <v>0</v>
      </c>
      <c r="M28" s="16">
        <f t="shared" ca="1" si="5"/>
        <v>0</v>
      </c>
      <c r="N28" s="16">
        <f t="shared" ca="1" si="6"/>
        <v>2001</v>
      </c>
      <c r="O28" s="35">
        <f ca="1">IF(AND($N28&gt;Transfer!$J$13-1,BerechnungTab!$N28&lt;Transfer!$K$13+1,Transfer!$M$13=1,Transfer!$N$13="vs"),1,0)</f>
        <v>0</v>
      </c>
      <c r="P28" s="90">
        <f ca="1">IF(AND($N28&gt;Transfer!$J$13-1,BerechnungTab!$N28&lt;Transfer!$K$13+1,Transfer!$M$13=1,Transfer!$N$13="nv"),1,0)</f>
        <v>0</v>
      </c>
      <c r="Q28" s="90">
        <f ca="1">IF(AND($N28&gt;Transfer!$J$13-1,BerechnungTab!$N28&lt;Transfer!$K$13+1,Transfer!$M$13=2,Transfer!$N$13="vs"),1,0)</f>
        <v>0</v>
      </c>
      <c r="R28" s="90">
        <f ca="1">IF(AND($N28&gt;Transfer!$J$13-1,BerechnungTab!$N28&lt;Transfer!$K$13+1,Transfer!$M$13=2,Transfer!$N$13="nv"),1,0)</f>
        <v>0</v>
      </c>
      <c r="S28" s="90">
        <f ca="1">IF(AND($N28&gt;Transfer!$J$13-1,BerechnungTab!$N28&lt;Transfer!$K$13+1,Transfer!$M$13=3,Transfer!$N$13="vs"),1,0)</f>
        <v>0</v>
      </c>
      <c r="T28" s="91">
        <f ca="1">IF(AND($N28&gt;Transfer!$J$13-1,BerechnungTab!$N28&lt;Transfer!$K$13+1,Transfer!$M$13=3,Transfer!$N$13="nv"),1,0)</f>
        <v>0</v>
      </c>
      <c r="U28" s="35">
        <f ca="1">IF(AND($N28&gt;Transfer!$J$14-1,BerechnungTab!$N28&lt;Transfer!$K$14+1,Transfer!$M$14=1,Transfer!$N$14="vs"),1,0)</f>
        <v>0</v>
      </c>
      <c r="V28" s="90">
        <f ca="1">IF(AND($N28&gt;Transfer!$J$14-1,BerechnungTab!$N28&lt;Transfer!$K$14+1,Transfer!$M$14=1,Transfer!$N$14="nv"),1,0)</f>
        <v>0</v>
      </c>
      <c r="W28" s="90">
        <f ca="1">IF(AND($N28&gt;Transfer!$J$14-1,BerechnungTab!$N28&lt;Transfer!$K$14+1,Transfer!$M$14=2,Transfer!$N$14="vs"),1,0)</f>
        <v>0</v>
      </c>
      <c r="X28" s="90">
        <f ca="1">IF(AND($N28&gt;Transfer!$J$14-1,BerechnungTab!$N28&lt;Transfer!$K$14+1,Transfer!$M$14=2,Transfer!$N$14="nv"),1,0)</f>
        <v>0</v>
      </c>
      <c r="Y28" s="90">
        <f ca="1">IF(AND($N28&gt;Transfer!$J$14-1,BerechnungTab!$N28&lt;Transfer!$K$14+1,Transfer!$M$14=3,Transfer!$N$14="vs"),1,0)</f>
        <v>0</v>
      </c>
      <c r="Z28" s="91">
        <f ca="1">IF(AND($N28&gt;Transfer!$J$14-1,BerechnungTab!$N28&lt;Transfer!$K$14+1,Transfer!$M$14=3,Transfer!$N$14="nv"),1,0)</f>
        <v>0</v>
      </c>
      <c r="AA28" s="35">
        <f ca="1">IF(AND($N28&gt;Transfer!$J$15-1,BerechnungTab!$N28&lt;Transfer!$K$15+1,Transfer!$M$15=1,Transfer!$N$15="vs"),1,0)</f>
        <v>0</v>
      </c>
      <c r="AB28" s="90">
        <f ca="1">IF(AND($N28&gt;Transfer!$J$15-1,BerechnungTab!$N28&lt;Transfer!$K$15+1,Transfer!$M$15=1,Transfer!$N$15="nv"),1,0)</f>
        <v>0</v>
      </c>
      <c r="AC28" s="90">
        <f ca="1">IF(AND($N28&gt;Transfer!$J$15-1,BerechnungTab!$N28&lt;Transfer!$K$15+1,Transfer!$M$15=2,Transfer!$N$15="vs"),1,0)</f>
        <v>0</v>
      </c>
      <c r="AD28" s="90">
        <f ca="1">IF(AND($N28&gt;Transfer!$J$15-1,BerechnungTab!$N28&lt;Transfer!$K$15+1,Transfer!$M$15=2,Transfer!$N$15="nv"),1,0)</f>
        <v>0</v>
      </c>
      <c r="AE28" s="90">
        <f ca="1">IF(AND($N28&gt;Transfer!$J$15-1,BerechnungTab!$N28&lt;Transfer!$K$15+1,Transfer!$M$15=3,Transfer!$N$15="vs"),1,0)</f>
        <v>0</v>
      </c>
      <c r="AF28" s="91">
        <f ca="1">IF(AND($N28&gt;Transfer!$J$15-1,BerechnungTab!$N28&lt;Transfer!$K$15+1,Transfer!$M$15=3,Transfer!$N$15="nv"),1,0)</f>
        <v>0</v>
      </c>
      <c r="AG28" s="35">
        <f ca="1">IF(AND($N28&gt;Transfer!$J$16-1,BerechnungTab!$N28&lt;Transfer!$K$16+1,Transfer!$M$16=1,Transfer!$N$16="vs"),1,0)</f>
        <v>0</v>
      </c>
      <c r="AH28" s="90">
        <f ca="1">IF(AND($N28&gt;Transfer!$J$16-1,BerechnungTab!$N28&lt;Transfer!$K$16+1,Transfer!$M$16=1,Transfer!$N$16="nv"),1,0)</f>
        <v>0</v>
      </c>
      <c r="AI28" s="90">
        <f ca="1">IF(AND($N28&gt;Transfer!$J$16-1,BerechnungTab!$N28&lt;Transfer!$K$16+1,Transfer!$M$16=2,Transfer!$N$16="vs"),1,0)</f>
        <v>0</v>
      </c>
      <c r="AJ28" s="90">
        <f ca="1">IF(AND($N28&gt;Transfer!$J$16-1,BerechnungTab!$N28&lt;Transfer!$K$16+1,Transfer!$M$16=2,Transfer!$N$16="nv"),1,0)</f>
        <v>0</v>
      </c>
      <c r="AK28" s="90">
        <f ca="1">IF(AND($N28&gt;Transfer!$J$16-1,BerechnungTab!$N28&lt;Transfer!$K$16+1,Transfer!$M$16=3,Transfer!$N$16="vs"),1,0)</f>
        <v>0</v>
      </c>
      <c r="AL28" s="91">
        <f ca="1">IF(AND($N28&gt;Transfer!$J$16-1,BerechnungTab!$N28&lt;Transfer!$K$16+1,Transfer!$M$16=3,Transfer!$N$16="nv"),1,0)</f>
        <v>0</v>
      </c>
      <c r="AM28" s="35">
        <f ca="1">IF(AND($N28&gt;Transfer!$J$17-1,BerechnungTab!$N28&lt;Transfer!$K$17+1,Transfer!$M$17=1,Transfer!$N$17="vs"),1,0)</f>
        <v>0</v>
      </c>
      <c r="AN28" s="90">
        <f ca="1">IF(AND($N28&gt;Transfer!$J$17-1,BerechnungTab!$N28&lt;Transfer!$K$17+1,Transfer!$M$17=1,Transfer!$N$17="nv"),1,0)</f>
        <v>0</v>
      </c>
      <c r="AO28" s="90">
        <f ca="1">IF(AND($N28&gt;Transfer!$J$17-1,BerechnungTab!$N28&lt;Transfer!$K$17+1,Transfer!$M$17=2,Transfer!$N$17="vs"),1,0)</f>
        <v>0</v>
      </c>
      <c r="AP28" s="90">
        <f ca="1">IF(AND($N28&gt;Transfer!$J$17-1,BerechnungTab!$N28&lt;Transfer!$K$17+1,Transfer!$M$17=2,Transfer!$N$17="nv"),1,0)</f>
        <v>0</v>
      </c>
      <c r="AQ28" s="90">
        <f ca="1">IF(AND($N28&gt;Transfer!$J$17-1,BerechnungTab!$N28&lt;Transfer!$K$17+1,Transfer!$M$17=3,Transfer!$N$17="vs"),1,0)</f>
        <v>0</v>
      </c>
      <c r="AR28" s="91">
        <f ca="1">IF(AND($N28&gt;Transfer!$J$17-1,BerechnungTab!$N28&lt;Transfer!$K$17+1,Transfer!$M$17=3,Transfer!$N$17="nv"),1,0)</f>
        <v>0</v>
      </c>
      <c r="AS28" s="35">
        <f ca="1">IF(AND($N28&gt;Transfer!$J$18-1,BerechnungTab!$N28&lt;Transfer!$K$18+1,Transfer!$M$18=1,Transfer!$N$18="vs"),1,0)</f>
        <v>0</v>
      </c>
      <c r="AT28" s="90">
        <f ca="1">IF(AND($N28&gt;Transfer!$J$18-1,BerechnungTab!$N28&lt;Transfer!$K$18+1,Transfer!$M$18=1,Transfer!$N$18="nv"),1,0)</f>
        <v>0</v>
      </c>
      <c r="AU28" s="90">
        <f ca="1">IF(AND($N28&gt;Transfer!$J$18-1,BerechnungTab!$N28&lt;Transfer!$K$18+1,Transfer!$M$18=2,Transfer!$N$18="vs"),1,0)</f>
        <v>0</v>
      </c>
      <c r="AV28" s="90">
        <f ca="1">IF(AND($N28&gt;Transfer!$J$18-1,BerechnungTab!$N28&lt;Transfer!$K$18+1,Transfer!$M$18=2,Transfer!$N$18="nv"),1,0)</f>
        <v>0</v>
      </c>
      <c r="AW28" s="90">
        <f ca="1">IF(AND($N28&gt;Transfer!$J$18-1,BerechnungTab!$N28&lt;Transfer!$K$18+1,Transfer!$M$18=3,Transfer!$N$18="vs"),1,0)</f>
        <v>0</v>
      </c>
      <c r="AX28" s="91">
        <f ca="1">IF(AND($N28&gt;Transfer!$J$18-1,BerechnungTab!$N28&lt;Transfer!$K$18+1,Transfer!$M$18=3,Transfer!$N$18="nv"),1,0)</f>
        <v>0</v>
      </c>
      <c r="AY28" s="35">
        <f ca="1">IF(AND($N28&gt;Transfer!$J$19-1,BerechnungTab!$N28&lt;Transfer!$K$19+1,Transfer!$M$19=1,Transfer!$N$19="vs"),1,0)</f>
        <v>0</v>
      </c>
      <c r="AZ28" s="90">
        <f ca="1">IF(AND($N28&gt;Transfer!$J$19-1,BerechnungTab!$N28&lt;Transfer!$K$19+1,Transfer!$M$19=1,Transfer!$N$19="nv"),1,0)</f>
        <v>0</v>
      </c>
      <c r="BA28" s="90">
        <f ca="1">IF(AND($N28&gt;Transfer!$J$19-1,BerechnungTab!$N28&lt;Transfer!$K$19+1,Transfer!$M$19=2,Transfer!$N$19="vs"),1,0)</f>
        <v>0</v>
      </c>
      <c r="BB28" s="90">
        <f ca="1">IF(AND($N28&gt;Transfer!$J$19-1,BerechnungTab!$N28&lt;Transfer!$K$19+1,Transfer!$M$19=2,Transfer!$N$19="nv"),1,0)</f>
        <v>0</v>
      </c>
      <c r="BC28" s="90">
        <f ca="1">IF(AND($N28&gt;Transfer!$J$19-1,BerechnungTab!$N28&lt;Transfer!$K$19+1,Transfer!$M$19=3,Transfer!$N$19="vs"),1,0)</f>
        <v>0</v>
      </c>
      <c r="BD28" s="91">
        <f ca="1">IF(AND($N28&gt;Transfer!$J$19-1,BerechnungTab!$N28&lt;Transfer!$K$19+1,Transfer!$M$19=3,Transfer!$N$19="nv"),1,0)</f>
        <v>0</v>
      </c>
      <c r="BE28" s="35">
        <f ca="1">IF(AND($N28&gt;Transfer!$J$20-1,BerechnungTab!$N28&lt;Transfer!$K$20+1,Transfer!$M$20=1,Transfer!$N$20="vs"),1,0)</f>
        <v>0</v>
      </c>
      <c r="BF28" s="90">
        <f ca="1">IF(AND($N28&gt;Transfer!$J$20-1,BerechnungTab!$N28&lt;Transfer!$K$20+1,Transfer!$M$20=1,Transfer!$N$20="nv"),1,0)</f>
        <v>0</v>
      </c>
      <c r="BG28" s="90">
        <f ca="1">IF(AND($N28&gt;Transfer!$J$20-1,BerechnungTab!$N28&lt;Transfer!$K$20+1,Transfer!$M$20=2,Transfer!$N$20="vs"),1,0)</f>
        <v>0</v>
      </c>
      <c r="BH28" s="90">
        <f ca="1">IF(AND($N28&gt;Transfer!$J$20-1,BerechnungTab!$N28&lt;Transfer!$K$20+1,Transfer!$M$20=2,Transfer!$N$20="nv"),1,0)</f>
        <v>0</v>
      </c>
      <c r="BI28" s="90">
        <f ca="1">IF(AND($N28&gt;Transfer!$J$20-1,BerechnungTab!$N28&lt;Transfer!$K$20+1,Transfer!$M$20=3,Transfer!$N$20="vs"),1,0)</f>
        <v>0</v>
      </c>
      <c r="BJ28" s="91">
        <f ca="1">IF(AND($N28&gt;Transfer!$J$20-1,BerechnungTab!$N28&lt;Transfer!$K$20+1,Transfer!$M$20=3,Transfer!$N$20="nv"),1,0)</f>
        <v>0</v>
      </c>
      <c r="BK28" s="35">
        <f ca="1">IF(AND($N28&gt;Transfer!$J$21-1,BerechnungTab!$N28&lt;Transfer!$K$21+1,Transfer!$M$21=1,Transfer!$N$21="vs"),1,0)</f>
        <v>0</v>
      </c>
      <c r="BL28" s="90">
        <f ca="1">IF(AND($N28&gt;Transfer!$J$21-1,BerechnungTab!$N28&lt;Transfer!$K$21+1,Transfer!$M$21=1,Transfer!$N$21="nv"),1,0)</f>
        <v>0</v>
      </c>
      <c r="BM28" s="90">
        <f ca="1">IF(AND($N28&gt;Transfer!$J$21-1,BerechnungTab!$N28&lt;Transfer!$K$21+1,Transfer!$M$21=2,Transfer!$N$21="vs"),1,0)</f>
        <v>0</v>
      </c>
      <c r="BN28" s="90">
        <f ca="1">IF(AND($N28&gt;Transfer!$J$21-1,BerechnungTab!$N28&lt;Transfer!$K$21+1,Transfer!$M$21=2,Transfer!$N$21="nv"),1,0)</f>
        <v>0</v>
      </c>
      <c r="BO28" s="90">
        <f ca="1">IF(AND($N28&gt;Transfer!$J$21-1,BerechnungTab!$N28&lt;Transfer!$K$21+1,Transfer!$M$21=3,Transfer!$N$21="vs"),1,0)</f>
        <v>0</v>
      </c>
      <c r="BP28" s="91">
        <f ca="1">IF(AND($N28&gt;Transfer!$J$21-1,BerechnungTab!$N28&lt;Transfer!$K$21+1,Transfer!$M$21=3,Transfer!$N$21="nv"),1,0)</f>
        <v>0</v>
      </c>
      <c r="BQ28" s="35">
        <f ca="1">IF(AND($N28&gt;Transfer!$J$22-1,BerechnungTab!$N28&lt;Transfer!$K$22+1,Transfer!$M$22=1,Transfer!$N$22="vs"),1,0)</f>
        <v>0</v>
      </c>
      <c r="BR28" s="90">
        <f ca="1">IF(AND($N28&gt;Transfer!$J$22-1,BerechnungTab!$N28&lt;Transfer!$K$22+1,Transfer!$M$22=1,Transfer!$N$22="nv"),1,0)</f>
        <v>0</v>
      </c>
      <c r="BS28" s="90">
        <f ca="1">IF(AND($N28&gt;Transfer!$J$22-1,BerechnungTab!$N28&lt;Transfer!$K$22+1,Transfer!$M$22=2,Transfer!$N$22="vs"),1,0)</f>
        <v>0</v>
      </c>
      <c r="BT28" s="90">
        <f ca="1">IF(AND($N28&gt;Transfer!$J$22-1,BerechnungTab!$N28&lt;Transfer!$K$22+1,Transfer!$M$22=2,Transfer!$N$22="nv"),1,0)</f>
        <v>0</v>
      </c>
      <c r="BU28" s="90">
        <f ca="1">IF(AND($N28&gt;Transfer!$J$22-1,BerechnungTab!$N28&lt;Transfer!$K$22+1,Transfer!$M$22=3,Transfer!$N$22="vs"),1,0)</f>
        <v>0</v>
      </c>
      <c r="BV28" s="91">
        <f ca="1">IF(AND($N28&gt;Transfer!$J$22-1,BerechnungTab!$N28&lt;Transfer!$K$22+1,Transfer!$M$22=3,Transfer!$N$22="nv"),1,0)</f>
        <v>0</v>
      </c>
    </row>
    <row r="29" spans="1:74" ht="13" thickBot="1">
      <c r="C29" t="s">
        <v>124</v>
      </c>
      <c r="D29" s="39"/>
      <c r="E29" s="101">
        <f ca="1">IF(Transfer!J8=1,BerechnungTab!D26,IF(Transfer!J8=2,BerechnungTab!E26,IF(Transfer!J8=3,BerechnungTab!F26,"- - -")))</f>
        <v>0</v>
      </c>
      <c r="F29" s="39"/>
      <c r="H29" s="16">
        <f t="shared" ca="1" si="0"/>
        <v>0</v>
      </c>
      <c r="I29" s="16">
        <f t="shared" ca="1" si="1"/>
        <v>0</v>
      </c>
      <c r="J29" s="16">
        <f t="shared" ca="1" si="2"/>
        <v>0</v>
      </c>
      <c r="K29" s="16">
        <f t="shared" ca="1" si="3"/>
        <v>0</v>
      </c>
      <c r="L29" s="16">
        <f t="shared" ca="1" si="4"/>
        <v>0</v>
      </c>
      <c r="M29" s="16">
        <f t="shared" ca="1" si="5"/>
        <v>0</v>
      </c>
      <c r="N29" s="16">
        <f t="shared" ca="1" si="6"/>
        <v>2002</v>
      </c>
      <c r="O29" s="35">
        <f ca="1">IF(AND($N29&gt;Transfer!$J$13-1,BerechnungTab!$N29&lt;Transfer!$K$13+1,Transfer!$M$13=1,Transfer!$N$13="vs"),1,0)</f>
        <v>0</v>
      </c>
      <c r="P29" s="90">
        <f ca="1">IF(AND($N29&gt;Transfer!$J$13-1,BerechnungTab!$N29&lt;Transfer!$K$13+1,Transfer!$M$13=1,Transfer!$N$13="nv"),1,0)</f>
        <v>0</v>
      </c>
      <c r="Q29" s="90">
        <f ca="1">IF(AND($N29&gt;Transfer!$J$13-1,BerechnungTab!$N29&lt;Transfer!$K$13+1,Transfer!$M$13=2,Transfer!$N$13="vs"),1,0)</f>
        <v>0</v>
      </c>
      <c r="R29" s="90">
        <f ca="1">IF(AND($N29&gt;Transfer!$J$13-1,BerechnungTab!$N29&lt;Transfer!$K$13+1,Transfer!$M$13=2,Transfer!$N$13="nv"),1,0)</f>
        <v>0</v>
      </c>
      <c r="S29" s="90">
        <f ca="1">IF(AND($N29&gt;Transfer!$J$13-1,BerechnungTab!$N29&lt;Transfer!$K$13+1,Transfer!$M$13=3,Transfer!$N$13="vs"),1,0)</f>
        <v>0</v>
      </c>
      <c r="T29" s="91">
        <f ca="1">IF(AND($N29&gt;Transfer!$J$13-1,BerechnungTab!$N29&lt;Transfer!$K$13+1,Transfer!$M$13=3,Transfer!$N$13="nv"),1,0)</f>
        <v>0</v>
      </c>
      <c r="U29" s="35">
        <f ca="1">IF(AND($N29&gt;Transfer!$J$14-1,BerechnungTab!$N29&lt;Transfer!$K$14+1,Transfer!$M$14=1,Transfer!$N$14="vs"),1,0)</f>
        <v>0</v>
      </c>
      <c r="V29" s="90">
        <f ca="1">IF(AND($N29&gt;Transfer!$J$14-1,BerechnungTab!$N29&lt;Transfer!$K$14+1,Transfer!$M$14=1,Transfer!$N$14="nv"),1,0)</f>
        <v>0</v>
      </c>
      <c r="W29" s="90">
        <f ca="1">IF(AND($N29&gt;Transfer!$J$14-1,BerechnungTab!$N29&lt;Transfer!$K$14+1,Transfer!$M$14=2,Transfer!$N$14="vs"),1,0)</f>
        <v>0</v>
      </c>
      <c r="X29" s="90">
        <f ca="1">IF(AND($N29&gt;Transfer!$J$14-1,BerechnungTab!$N29&lt;Transfer!$K$14+1,Transfer!$M$14=2,Transfer!$N$14="nv"),1,0)</f>
        <v>0</v>
      </c>
      <c r="Y29" s="90">
        <f ca="1">IF(AND($N29&gt;Transfer!$J$14-1,BerechnungTab!$N29&lt;Transfer!$K$14+1,Transfer!$M$14=3,Transfer!$N$14="vs"),1,0)</f>
        <v>0</v>
      </c>
      <c r="Z29" s="91">
        <f ca="1">IF(AND($N29&gt;Transfer!$J$14-1,BerechnungTab!$N29&lt;Transfer!$K$14+1,Transfer!$M$14=3,Transfer!$N$14="nv"),1,0)</f>
        <v>0</v>
      </c>
      <c r="AA29" s="35">
        <f ca="1">IF(AND($N29&gt;Transfer!$J$15-1,BerechnungTab!$N29&lt;Transfer!$K$15+1,Transfer!$M$15=1,Transfer!$N$15="vs"),1,0)</f>
        <v>0</v>
      </c>
      <c r="AB29" s="90">
        <f ca="1">IF(AND($N29&gt;Transfer!$J$15-1,BerechnungTab!$N29&lt;Transfer!$K$15+1,Transfer!$M$15=1,Transfer!$N$15="nv"),1,0)</f>
        <v>0</v>
      </c>
      <c r="AC29" s="90">
        <f ca="1">IF(AND($N29&gt;Transfer!$J$15-1,BerechnungTab!$N29&lt;Transfer!$K$15+1,Transfer!$M$15=2,Transfer!$N$15="vs"),1,0)</f>
        <v>0</v>
      </c>
      <c r="AD29" s="90">
        <f ca="1">IF(AND($N29&gt;Transfer!$J$15-1,BerechnungTab!$N29&lt;Transfer!$K$15+1,Transfer!$M$15=2,Transfer!$N$15="nv"),1,0)</f>
        <v>0</v>
      </c>
      <c r="AE29" s="90">
        <f ca="1">IF(AND($N29&gt;Transfer!$J$15-1,BerechnungTab!$N29&lt;Transfer!$K$15+1,Transfer!$M$15=3,Transfer!$N$15="vs"),1,0)</f>
        <v>0</v>
      </c>
      <c r="AF29" s="91">
        <f ca="1">IF(AND($N29&gt;Transfer!$J$15-1,BerechnungTab!$N29&lt;Transfer!$K$15+1,Transfer!$M$15=3,Transfer!$N$15="nv"),1,0)</f>
        <v>0</v>
      </c>
      <c r="AG29" s="35">
        <f ca="1">IF(AND($N29&gt;Transfer!$J$16-1,BerechnungTab!$N29&lt;Transfer!$K$16+1,Transfer!$M$16=1,Transfer!$N$16="vs"),1,0)</f>
        <v>0</v>
      </c>
      <c r="AH29" s="90">
        <f ca="1">IF(AND($N29&gt;Transfer!$J$16-1,BerechnungTab!$N29&lt;Transfer!$K$16+1,Transfer!$M$16=1,Transfer!$N$16="nv"),1,0)</f>
        <v>0</v>
      </c>
      <c r="AI29" s="90">
        <f ca="1">IF(AND($N29&gt;Transfer!$J$16-1,BerechnungTab!$N29&lt;Transfer!$K$16+1,Transfer!$M$16=2,Transfer!$N$16="vs"),1,0)</f>
        <v>0</v>
      </c>
      <c r="AJ29" s="90">
        <f ca="1">IF(AND($N29&gt;Transfer!$J$16-1,BerechnungTab!$N29&lt;Transfer!$K$16+1,Transfer!$M$16=2,Transfer!$N$16="nv"),1,0)</f>
        <v>0</v>
      </c>
      <c r="AK29" s="90">
        <f ca="1">IF(AND($N29&gt;Transfer!$J$16-1,BerechnungTab!$N29&lt;Transfer!$K$16+1,Transfer!$M$16=3,Transfer!$N$16="vs"),1,0)</f>
        <v>0</v>
      </c>
      <c r="AL29" s="91">
        <f ca="1">IF(AND($N29&gt;Transfer!$J$16-1,BerechnungTab!$N29&lt;Transfer!$K$16+1,Transfer!$M$16=3,Transfer!$N$16="nv"),1,0)</f>
        <v>0</v>
      </c>
      <c r="AM29" s="35">
        <f ca="1">IF(AND($N29&gt;Transfer!$J$17-1,BerechnungTab!$N29&lt;Transfer!$K$17+1,Transfer!$M$17=1,Transfer!$N$17="vs"),1,0)</f>
        <v>0</v>
      </c>
      <c r="AN29" s="90">
        <f ca="1">IF(AND($N29&gt;Transfer!$J$17-1,BerechnungTab!$N29&lt;Transfer!$K$17+1,Transfer!$M$17=1,Transfer!$N$17="nv"),1,0)</f>
        <v>0</v>
      </c>
      <c r="AO29" s="90">
        <f ca="1">IF(AND($N29&gt;Transfer!$J$17-1,BerechnungTab!$N29&lt;Transfer!$K$17+1,Transfer!$M$17=2,Transfer!$N$17="vs"),1,0)</f>
        <v>0</v>
      </c>
      <c r="AP29" s="90">
        <f ca="1">IF(AND($N29&gt;Transfer!$J$17-1,BerechnungTab!$N29&lt;Transfer!$K$17+1,Transfer!$M$17=2,Transfer!$N$17="nv"),1,0)</f>
        <v>0</v>
      </c>
      <c r="AQ29" s="90">
        <f ca="1">IF(AND($N29&gt;Transfer!$J$17-1,BerechnungTab!$N29&lt;Transfer!$K$17+1,Transfer!$M$17=3,Transfer!$N$17="vs"),1,0)</f>
        <v>0</v>
      </c>
      <c r="AR29" s="91">
        <f ca="1">IF(AND($N29&gt;Transfer!$J$17-1,BerechnungTab!$N29&lt;Transfer!$K$17+1,Transfer!$M$17=3,Transfer!$N$17="nv"),1,0)</f>
        <v>0</v>
      </c>
      <c r="AS29" s="35">
        <f ca="1">IF(AND($N29&gt;Transfer!$J$18-1,BerechnungTab!$N29&lt;Transfer!$K$18+1,Transfer!$M$18=1,Transfer!$N$18="vs"),1,0)</f>
        <v>0</v>
      </c>
      <c r="AT29" s="90">
        <f ca="1">IF(AND($N29&gt;Transfer!$J$18-1,BerechnungTab!$N29&lt;Transfer!$K$18+1,Transfer!$M$18=1,Transfer!$N$18="nv"),1,0)</f>
        <v>0</v>
      </c>
      <c r="AU29" s="90">
        <f ca="1">IF(AND($N29&gt;Transfer!$J$18-1,BerechnungTab!$N29&lt;Transfer!$K$18+1,Transfer!$M$18=2,Transfer!$N$18="vs"),1,0)</f>
        <v>0</v>
      </c>
      <c r="AV29" s="90">
        <f ca="1">IF(AND($N29&gt;Transfer!$J$18-1,BerechnungTab!$N29&lt;Transfer!$K$18+1,Transfer!$M$18=2,Transfer!$N$18="nv"),1,0)</f>
        <v>0</v>
      </c>
      <c r="AW29" s="90">
        <f ca="1">IF(AND($N29&gt;Transfer!$J$18-1,BerechnungTab!$N29&lt;Transfer!$K$18+1,Transfer!$M$18=3,Transfer!$N$18="vs"),1,0)</f>
        <v>0</v>
      </c>
      <c r="AX29" s="91">
        <f ca="1">IF(AND($N29&gt;Transfer!$J$18-1,BerechnungTab!$N29&lt;Transfer!$K$18+1,Transfer!$M$18=3,Transfer!$N$18="nv"),1,0)</f>
        <v>0</v>
      </c>
      <c r="AY29" s="35">
        <f ca="1">IF(AND($N29&gt;Transfer!$J$19-1,BerechnungTab!$N29&lt;Transfer!$K$19+1,Transfer!$M$19=1,Transfer!$N$19="vs"),1,0)</f>
        <v>0</v>
      </c>
      <c r="AZ29" s="90">
        <f ca="1">IF(AND($N29&gt;Transfer!$J$19-1,BerechnungTab!$N29&lt;Transfer!$K$19+1,Transfer!$M$19=1,Transfer!$N$19="nv"),1,0)</f>
        <v>0</v>
      </c>
      <c r="BA29" s="90">
        <f ca="1">IF(AND($N29&gt;Transfer!$J$19-1,BerechnungTab!$N29&lt;Transfer!$K$19+1,Transfer!$M$19=2,Transfer!$N$19="vs"),1,0)</f>
        <v>0</v>
      </c>
      <c r="BB29" s="90">
        <f ca="1">IF(AND($N29&gt;Transfer!$J$19-1,BerechnungTab!$N29&lt;Transfer!$K$19+1,Transfer!$M$19=2,Transfer!$N$19="nv"),1,0)</f>
        <v>0</v>
      </c>
      <c r="BC29" s="90">
        <f ca="1">IF(AND($N29&gt;Transfer!$J$19-1,BerechnungTab!$N29&lt;Transfer!$K$19+1,Transfer!$M$19=3,Transfer!$N$19="vs"),1,0)</f>
        <v>0</v>
      </c>
      <c r="BD29" s="91">
        <f ca="1">IF(AND($N29&gt;Transfer!$J$19-1,BerechnungTab!$N29&lt;Transfer!$K$19+1,Transfer!$M$19=3,Transfer!$N$19="nv"),1,0)</f>
        <v>0</v>
      </c>
      <c r="BE29" s="35">
        <f ca="1">IF(AND($N29&gt;Transfer!$J$20-1,BerechnungTab!$N29&lt;Transfer!$K$20+1,Transfer!$M$20=1,Transfer!$N$20="vs"),1,0)</f>
        <v>0</v>
      </c>
      <c r="BF29" s="90">
        <f ca="1">IF(AND($N29&gt;Transfer!$J$20-1,BerechnungTab!$N29&lt;Transfer!$K$20+1,Transfer!$M$20=1,Transfer!$N$20="nv"),1,0)</f>
        <v>0</v>
      </c>
      <c r="BG29" s="90">
        <f ca="1">IF(AND($N29&gt;Transfer!$J$20-1,BerechnungTab!$N29&lt;Transfer!$K$20+1,Transfer!$M$20=2,Transfer!$N$20="vs"),1,0)</f>
        <v>0</v>
      </c>
      <c r="BH29" s="90">
        <f ca="1">IF(AND($N29&gt;Transfer!$J$20-1,BerechnungTab!$N29&lt;Transfer!$K$20+1,Transfer!$M$20=2,Transfer!$N$20="nv"),1,0)</f>
        <v>0</v>
      </c>
      <c r="BI29" s="90">
        <f ca="1">IF(AND($N29&gt;Transfer!$J$20-1,BerechnungTab!$N29&lt;Transfer!$K$20+1,Transfer!$M$20=3,Transfer!$N$20="vs"),1,0)</f>
        <v>0</v>
      </c>
      <c r="BJ29" s="91">
        <f ca="1">IF(AND($N29&gt;Transfer!$J$20-1,BerechnungTab!$N29&lt;Transfer!$K$20+1,Transfer!$M$20=3,Transfer!$N$20="nv"),1,0)</f>
        <v>0</v>
      </c>
      <c r="BK29" s="35">
        <f ca="1">IF(AND($N29&gt;Transfer!$J$21-1,BerechnungTab!$N29&lt;Transfer!$K$21+1,Transfer!$M$21=1,Transfer!$N$21="vs"),1,0)</f>
        <v>0</v>
      </c>
      <c r="BL29" s="90">
        <f ca="1">IF(AND($N29&gt;Transfer!$J$21-1,BerechnungTab!$N29&lt;Transfer!$K$21+1,Transfer!$M$21=1,Transfer!$N$21="nv"),1,0)</f>
        <v>0</v>
      </c>
      <c r="BM29" s="90">
        <f ca="1">IF(AND($N29&gt;Transfer!$J$21-1,BerechnungTab!$N29&lt;Transfer!$K$21+1,Transfer!$M$21=2,Transfer!$N$21="vs"),1,0)</f>
        <v>0</v>
      </c>
      <c r="BN29" s="90">
        <f ca="1">IF(AND($N29&gt;Transfer!$J$21-1,BerechnungTab!$N29&lt;Transfer!$K$21+1,Transfer!$M$21=2,Transfer!$N$21="nv"),1,0)</f>
        <v>0</v>
      </c>
      <c r="BO29" s="90">
        <f ca="1">IF(AND($N29&gt;Transfer!$J$21-1,BerechnungTab!$N29&lt;Transfer!$K$21+1,Transfer!$M$21=3,Transfer!$N$21="vs"),1,0)</f>
        <v>0</v>
      </c>
      <c r="BP29" s="91">
        <f ca="1">IF(AND($N29&gt;Transfer!$J$21-1,BerechnungTab!$N29&lt;Transfer!$K$21+1,Transfer!$M$21=3,Transfer!$N$21="nv"),1,0)</f>
        <v>0</v>
      </c>
      <c r="BQ29" s="35">
        <f ca="1">IF(AND($N29&gt;Transfer!$J$22-1,BerechnungTab!$N29&lt;Transfer!$K$22+1,Transfer!$M$22=1,Transfer!$N$22="vs"),1,0)</f>
        <v>0</v>
      </c>
      <c r="BR29" s="90">
        <f ca="1">IF(AND($N29&gt;Transfer!$J$22-1,BerechnungTab!$N29&lt;Transfer!$K$22+1,Transfer!$M$22=1,Transfer!$N$22="nv"),1,0)</f>
        <v>0</v>
      </c>
      <c r="BS29" s="90">
        <f ca="1">IF(AND($N29&gt;Transfer!$J$22-1,BerechnungTab!$N29&lt;Transfer!$K$22+1,Transfer!$M$22=2,Transfer!$N$22="vs"),1,0)</f>
        <v>0</v>
      </c>
      <c r="BT29" s="90">
        <f ca="1">IF(AND($N29&gt;Transfer!$J$22-1,BerechnungTab!$N29&lt;Transfer!$K$22+1,Transfer!$M$22=2,Transfer!$N$22="nv"),1,0)</f>
        <v>0</v>
      </c>
      <c r="BU29" s="90">
        <f ca="1">IF(AND($N29&gt;Transfer!$J$22-1,BerechnungTab!$N29&lt;Transfer!$K$22+1,Transfer!$M$22=3,Transfer!$N$22="vs"),1,0)</f>
        <v>0</v>
      </c>
      <c r="BV29" s="91">
        <f ca="1">IF(AND($N29&gt;Transfer!$J$22-1,BerechnungTab!$N29&lt;Transfer!$K$22+1,Transfer!$M$22=3,Transfer!$N$22="nv"),1,0)</f>
        <v>0</v>
      </c>
    </row>
    <row r="30" spans="1:74">
      <c r="G30" s="102"/>
      <c r="H30" s="91">
        <f t="shared" ca="1" si="0"/>
        <v>0</v>
      </c>
      <c r="I30" s="16">
        <f t="shared" ca="1" si="1"/>
        <v>0</v>
      </c>
      <c r="J30" s="16">
        <f t="shared" ca="1" si="2"/>
        <v>0</v>
      </c>
      <c r="K30" s="16">
        <f t="shared" ca="1" si="3"/>
        <v>0</v>
      </c>
      <c r="L30" s="16">
        <f t="shared" ca="1" si="4"/>
        <v>0</v>
      </c>
      <c r="M30" s="16">
        <f t="shared" ca="1" si="5"/>
        <v>0</v>
      </c>
      <c r="N30" s="16">
        <f t="shared" ca="1" si="6"/>
        <v>2003</v>
      </c>
      <c r="O30" s="35">
        <f ca="1">IF(AND($N30&gt;Transfer!$J$13-1,BerechnungTab!$N30&lt;Transfer!$K$13+1,Transfer!$M$13=1,Transfer!$N$13="vs"),1,0)</f>
        <v>0</v>
      </c>
      <c r="P30" s="90">
        <f ca="1">IF(AND($N30&gt;Transfer!$J$13-1,BerechnungTab!$N30&lt;Transfer!$K$13+1,Transfer!$M$13=1,Transfer!$N$13="nv"),1,0)</f>
        <v>0</v>
      </c>
      <c r="Q30" s="90">
        <f ca="1">IF(AND($N30&gt;Transfer!$J$13-1,BerechnungTab!$N30&lt;Transfer!$K$13+1,Transfer!$M$13=2,Transfer!$N$13="vs"),1,0)</f>
        <v>0</v>
      </c>
      <c r="R30" s="90">
        <f ca="1">IF(AND($N30&gt;Transfer!$J$13-1,BerechnungTab!$N30&lt;Transfer!$K$13+1,Transfer!$M$13=2,Transfer!$N$13="nv"),1,0)</f>
        <v>0</v>
      </c>
      <c r="S30" s="90">
        <f ca="1">IF(AND($N30&gt;Transfer!$J$13-1,BerechnungTab!$N30&lt;Transfer!$K$13+1,Transfer!$M$13=3,Transfer!$N$13="vs"),1,0)</f>
        <v>0</v>
      </c>
      <c r="T30" s="91">
        <f ca="1">IF(AND($N30&gt;Transfer!$J$13-1,BerechnungTab!$N30&lt;Transfer!$K$13+1,Transfer!$M$13=3,Transfer!$N$13="nv"),1,0)</f>
        <v>0</v>
      </c>
      <c r="U30" s="35">
        <f ca="1">IF(AND($N30&gt;Transfer!$J$14-1,BerechnungTab!$N30&lt;Transfer!$K$14+1,Transfer!$M$14=1,Transfer!$N$14="vs"),1,0)</f>
        <v>0</v>
      </c>
      <c r="V30" s="90">
        <f ca="1">IF(AND($N30&gt;Transfer!$J$14-1,BerechnungTab!$N30&lt;Transfer!$K$14+1,Transfer!$M$14=1,Transfer!$N$14="nv"),1,0)</f>
        <v>0</v>
      </c>
      <c r="W30" s="90">
        <f ca="1">IF(AND($N30&gt;Transfer!$J$14-1,BerechnungTab!$N30&lt;Transfer!$K$14+1,Transfer!$M$14=2,Transfer!$N$14="vs"),1,0)</f>
        <v>0</v>
      </c>
      <c r="X30" s="90">
        <f ca="1">IF(AND($N30&gt;Transfer!$J$14-1,BerechnungTab!$N30&lt;Transfer!$K$14+1,Transfer!$M$14=2,Transfer!$N$14="nv"),1,0)</f>
        <v>0</v>
      </c>
      <c r="Y30" s="90">
        <f ca="1">IF(AND($N30&gt;Transfer!$J$14-1,BerechnungTab!$N30&lt;Transfer!$K$14+1,Transfer!$M$14=3,Transfer!$N$14="vs"),1,0)</f>
        <v>0</v>
      </c>
      <c r="Z30" s="91">
        <f ca="1">IF(AND($N30&gt;Transfer!$J$14-1,BerechnungTab!$N30&lt;Transfer!$K$14+1,Transfer!$M$14=3,Transfer!$N$14="nv"),1,0)</f>
        <v>0</v>
      </c>
      <c r="AA30" s="35">
        <f ca="1">IF(AND($N30&gt;Transfer!$J$15-1,BerechnungTab!$N30&lt;Transfer!$K$15+1,Transfer!$M$15=1,Transfer!$N$15="vs"),1,0)</f>
        <v>0</v>
      </c>
      <c r="AB30" s="90">
        <f ca="1">IF(AND($N30&gt;Transfer!$J$15-1,BerechnungTab!$N30&lt;Transfer!$K$15+1,Transfer!$M$15=1,Transfer!$N$15="nv"),1,0)</f>
        <v>0</v>
      </c>
      <c r="AC30" s="90">
        <f ca="1">IF(AND($N30&gt;Transfer!$J$15-1,BerechnungTab!$N30&lt;Transfer!$K$15+1,Transfer!$M$15=2,Transfer!$N$15="vs"),1,0)</f>
        <v>0</v>
      </c>
      <c r="AD30" s="90">
        <f ca="1">IF(AND($N30&gt;Transfer!$J$15-1,BerechnungTab!$N30&lt;Transfer!$K$15+1,Transfer!$M$15=2,Transfer!$N$15="nv"),1,0)</f>
        <v>0</v>
      </c>
      <c r="AE30" s="90">
        <f ca="1">IF(AND($N30&gt;Transfer!$J$15-1,BerechnungTab!$N30&lt;Transfer!$K$15+1,Transfer!$M$15=3,Transfer!$N$15="vs"),1,0)</f>
        <v>0</v>
      </c>
      <c r="AF30" s="91">
        <f ca="1">IF(AND($N30&gt;Transfer!$J$15-1,BerechnungTab!$N30&lt;Transfer!$K$15+1,Transfer!$M$15=3,Transfer!$N$15="nv"),1,0)</f>
        <v>0</v>
      </c>
      <c r="AG30" s="35">
        <f ca="1">IF(AND($N30&gt;Transfer!$J$16-1,BerechnungTab!$N30&lt;Transfer!$K$16+1,Transfer!$M$16=1,Transfer!$N$16="vs"),1,0)</f>
        <v>0</v>
      </c>
      <c r="AH30" s="90">
        <f ca="1">IF(AND($N30&gt;Transfer!$J$16-1,BerechnungTab!$N30&lt;Transfer!$K$16+1,Transfer!$M$16=1,Transfer!$N$16="nv"),1,0)</f>
        <v>0</v>
      </c>
      <c r="AI30" s="90">
        <f ca="1">IF(AND($N30&gt;Transfer!$J$16-1,BerechnungTab!$N30&lt;Transfer!$K$16+1,Transfer!$M$16=2,Transfer!$N$16="vs"),1,0)</f>
        <v>0</v>
      </c>
      <c r="AJ30" s="90">
        <f ca="1">IF(AND($N30&gt;Transfer!$J$16-1,BerechnungTab!$N30&lt;Transfer!$K$16+1,Transfer!$M$16=2,Transfer!$N$16="nv"),1,0)</f>
        <v>0</v>
      </c>
      <c r="AK30" s="90">
        <f ca="1">IF(AND($N30&gt;Transfer!$J$16-1,BerechnungTab!$N30&lt;Transfer!$K$16+1,Transfer!$M$16=3,Transfer!$N$16="vs"),1,0)</f>
        <v>0</v>
      </c>
      <c r="AL30" s="91">
        <f ca="1">IF(AND($N30&gt;Transfer!$J$16-1,BerechnungTab!$N30&lt;Transfer!$K$16+1,Transfer!$M$16=3,Transfer!$N$16="nv"),1,0)</f>
        <v>0</v>
      </c>
      <c r="AM30" s="35">
        <f ca="1">IF(AND($N30&gt;Transfer!$J$17-1,BerechnungTab!$N30&lt;Transfer!$K$17+1,Transfer!$M$17=1,Transfer!$N$17="vs"),1,0)</f>
        <v>0</v>
      </c>
      <c r="AN30" s="90">
        <f ca="1">IF(AND($N30&gt;Transfer!$J$17-1,BerechnungTab!$N30&lt;Transfer!$K$17+1,Transfer!$M$17=1,Transfer!$N$17="nv"),1,0)</f>
        <v>0</v>
      </c>
      <c r="AO30" s="90">
        <f ca="1">IF(AND($N30&gt;Transfer!$J$17-1,BerechnungTab!$N30&lt;Transfer!$K$17+1,Transfer!$M$17=2,Transfer!$N$17="vs"),1,0)</f>
        <v>0</v>
      </c>
      <c r="AP30" s="90">
        <f ca="1">IF(AND($N30&gt;Transfer!$J$17-1,BerechnungTab!$N30&lt;Transfer!$K$17+1,Transfer!$M$17=2,Transfer!$N$17="nv"),1,0)</f>
        <v>0</v>
      </c>
      <c r="AQ30" s="90">
        <f ca="1">IF(AND($N30&gt;Transfer!$J$17-1,BerechnungTab!$N30&lt;Transfer!$K$17+1,Transfer!$M$17=3,Transfer!$N$17="vs"),1,0)</f>
        <v>0</v>
      </c>
      <c r="AR30" s="91">
        <f ca="1">IF(AND($N30&gt;Transfer!$J$17-1,BerechnungTab!$N30&lt;Transfer!$K$17+1,Transfer!$M$17=3,Transfer!$N$17="nv"),1,0)</f>
        <v>0</v>
      </c>
      <c r="AS30" s="35">
        <f ca="1">IF(AND($N30&gt;Transfer!$J$18-1,BerechnungTab!$N30&lt;Transfer!$K$18+1,Transfer!$M$18=1,Transfer!$N$18="vs"),1,0)</f>
        <v>0</v>
      </c>
      <c r="AT30" s="90">
        <f ca="1">IF(AND($N30&gt;Transfer!$J$18-1,BerechnungTab!$N30&lt;Transfer!$K$18+1,Transfer!$M$18=1,Transfer!$N$18="nv"),1,0)</f>
        <v>0</v>
      </c>
      <c r="AU30" s="90">
        <f ca="1">IF(AND($N30&gt;Transfer!$J$18-1,BerechnungTab!$N30&lt;Transfer!$K$18+1,Transfer!$M$18=2,Transfer!$N$18="vs"),1,0)</f>
        <v>0</v>
      </c>
      <c r="AV30" s="90">
        <f ca="1">IF(AND($N30&gt;Transfer!$J$18-1,BerechnungTab!$N30&lt;Transfer!$K$18+1,Transfer!$M$18=2,Transfer!$N$18="nv"),1,0)</f>
        <v>0</v>
      </c>
      <c r="AW30" s="90">
        <f ca="1">IF(AND($N30&gt;Transfer!$J$18-1,BerechnungTab!$N30&lt;Transfer!$K$18+1,Transfer!$M$18=3,Transfer!$N$18="vs"),1,0)</f>
        <v>0</v>
      </c>
      <c r="AX30" s="91">
        <f ca="1">IF(AND($N30&gt;Transfer!$J$18-1,BerechnungTab!$N30&lt;Transfer!$K$18+1,Transfer!$M$18=3,Transfer!$N$18="nv"),1,0)</f>
        <v>0</v>
      </c>
      <c r="AY30" s="35">
        <f ca="1">IF(AND($N30&gt;Transfer!$J$19-1,BerechnungTab!$N30&lt;Transfer!$K$19+1,Transfer!$M$19=1,Transfer!$N$19="vs"),1,0)</f>
        <v>0</v>
      </c>
      <c r="AZ30" s="90">
        <f ca="1">IF(AND($N30&gt;Transfer!$J$19-1,BerechnungTab!$N30&lt;Transfer!$K$19+1,Transfer!$M$19=1,Transfer!$N$19="nv"),1,0)</f>
        <v>0</v>
      </c>
      <c r="BA30" s="90">
        <f ca="1">IF(AND($N30&gt;Transfer!$J$19-1,BerechnungTab!$N30&lt;Transfer!$K$19+1,Transfer!$M$19=2,Transfer!$N$19="vs"),1,0)</f>
        <v>0</v>
      </c>
      <c r="BB30" s="90">
        <f ca="1">IF(AND($N30&gt;Transfer!$J$19-1,BerechnungTab!$N30&lt;Transfer!$K$19+1,Transfer!$M$19=2,Transfer!$N$19="nv"),1,0)</f>
        <v>0</v>
      </c>
      <c r="BC30" s="90">
        <f ca="1">IF(AND($N30&gt;Transfer!$J$19-1,BerechnungTab!$N30&lt;Transfer!$K$19+1,Transfer!$M$19=3,Transfer!$N$19="vs"),1,0)</f>
        <v>0</v>
      </c>
      <c r="BD30" s="91">
        <f ca="1">IF(AND($N30&gt;Transfer!$J$19-1,BerechnungTab!$N30&lt;Transfer!$K$19+1,Transfer!$M$19=3,Transfer!$N$19="nv"),1,0)</f>
        <v>0</v>
      </c>
      <c r="BE30" s="35">
        <f ca="1">IF(AND($N30&gt;Transfer!$J$20-1,BerechnungTab!$N30&lt;Transfer!$K$20+1,Transfer!$M$20=1,Transfer!$N$20="vs"),1,0)</f>
        <v>0</v>
      </c>
      <c r="BF30" s="90">
        <f ca="1">IF(AND($N30&gt;Transfer!$J$20-1,BerechnungTab!$N30&lt;Transfer!$K$20+1,Transfer!$M$20=1,Transfer!$N$20="nv"),1,0)</f>
        <v>0</v>
      </c>
      <c r="BG30" s="90">
        <f ca="1">IF(AND($N30&gt;Transfer!$J$20-1,BerechnungTab!$N30&lt;Transfer!$K$20+1,Transfer!$M$20=2,Transfer!$N$20="vs"),1,0)</f>
        <v>0</v>
      </c>
      <c r="BH30" s="90">
        <f ca="1">IF(AND($N30&gt;Transfer!$J$20-1,BerechnungTab!$N30&lt;Transfer!$K$20+1,Transfer!$M$20=2,Transfer!$N$20="nv"),1,0)</f>
        <v>0</v>
      </c>
      <c r="BI30" s="90">
        <f ca="1">IF(AND($N30&gt;Transfer!$J$20-1,BerechnungTab!$N30&lt;Transfer!$K$20+1,Transfer!$M$20=3,Transfer!$N$20="vs"),1,0)</f>
        <v>0</v>
      </c>
      <c r="BJ30" s="91">
        <f ca="1">IF(AND($N30&gt;Transfer!$J$20-1,BerechnungTab!$N30&lt;Transfer!$K$20+1,Transfer!$M$20=3,Transfer!$N$20="nv"),1,0)</f>
        <v>0</v>
      </c>
      <c r="BK30" s="35">
        <f ca="1">IF(AND($N30&gt;Transfer!$J$21-1,BerechnungTab!$N30&lt;Transfer!$K$21+1,Transfer!$M$21=1,Transfer!$N$21="vs"),1,0)</f>
        <v>0</v>
      </c>
      <c r="BL30" s="90">
        <f ca="1">IF(AND($N30&gt;Transfer!$J$21-1,BerechnungTab!$N30&lt;Transfer!$K$21+1,Transfer!$M$21=1,Transfer!$N$21="nv"),1,0)</f>
        <v>0</v>
      </c>
      <c r="BM30" s="90">
        <f ca="1">IF(AND($N30&gt;Transfer!$J$21-1,BerechnungTab!$N30&lt;Transfer!$K$21+1,Transfer!$M$21=2,Transfer!$N$21="vs"),1,0)</f>
        <v>0</v>
      </c>
      <c r="BN30" s="90">
        <f ca="1">IF(AND($N30&gt;Transfer!$J$21-1,BerechnungTab!$N30&lt;Transfer!$K$21+1,Transfer!$M$21=2,Transfer!$N$21="nv"),1,0)</f>
        <v>0</v>
      </c>
      <c r="BO30" s="90">
        <f ca="1">IF(AND($N30&gt;Transfer!$J$21-1,BerechnungTab!$N30&lt;Transfer!$K$21+1,Transfer!$M$21=3,Transfer!$N$21="vs"),1,0)</f>
        <v>0</v>
      </c>
      <c r="BP30" s="91">
        <f ca="1">IF(AND($N30&gt;Transfer!$J$21-1,BerechnungTab!$N30&lt;Transfer!$K$21+1,Transfer!$M$21=3,Transfer!$N$21="nv"),1,0)</f>
        <v>0</v>
      </c>
      <c r="BQ30" s="35">
        <f ca="1">IF(AND($N30&gt;Transfer!$J$22-1,BerechnungTab!$N30&lt;Transfer!$K$22+1,Transfer!$M$22=1,Transfer!$N$22="vs"),1,0)</f>
        <v>0</v>
      </c>
      <c r="BR30" s="90">
        <f ca="1">IF(AND($N30&gt;Transfer!$J$22-1,BerechnungTab!$N30&lt;Transfer!$K$22+1,Transfer!$M$22=1,Transfer!$N$22="nv"),1,0)</f>
        <v>0</v>
      </c>
      <c r="BS30" s="90">
        <f ca="1">IF(AND($N30&gt;Transfer!$J$22-1,BerechnungTab!$N30&lt;Transfer!$K$22+1,Transfer!$M$22=2,Transfer!$N$22="vs"),1,0)</f>
        <v>0</v>
      </c>
      <c r="BT30" s="90">
        <f ca="1">IF(AND($N30&gt;Transfer!$J$22-1,BerechnungTab!$N30&lt;Transfer!$K$22+1,Transfer!$M$22=2,Transfer!$N$22="nv"),1,0)</f>
        <v>0</v>
      </c>
      <c r="BU30" s="90">
        <f ca="1">IF(AND($N30&gt;Transfer!$J$22-1,BerechnungTab!$N30&lt;Transfer!$K$22+1,Transfer!$M$22=3,Transfer!$N$22="vs"),1,0)</f>
        <v>0</v>
      </c>
      <c r="BV30" s="91">
        <f ca="1">IF(AND($N30&gt;Transfer!$J$22-1,BerechnungTab!$N30&lt;Transfer!$K$22+1,Transfer!$M$22=3,Transfer!$N$22="nv"),1,0)</f>
        <v>0</v>
      </c>
    </row>
    <row r="31" spans="1:74">
      <c r="A31" s="40" t="s">
        <v>125</v>
      </c>
      <c r="B31" s="40"/>
      <c r="C31" s="40"/>
      <c r="D31" s="40"/>
      <c r="E31" s="40"/>
      <c r="F31" s="40"/>
      <c r="G31" s="102"/>
      <c r="H31" s="91">
        <f t="shared" ca="1" si="0"/>
        <v>0</v>
      </c>
      <c r="I31" s="16">
        <f t="shared" ca="1" si="1"/>
        <v>0</v>
      </c>
      <c r="J31" s="16">
        <f t="shared" ca="1" si="2"/>
        <v>0</v>
      </c>
      <c r="K31" s="16">
        <f t="shared" ca="1" si="3"/>
        <v>0</v>
      </c>
      <c r="L31" s="16">
        <f t="shared" ca="1" si="4"/>
        <v>0</v>
      </c>
      <c r="M31" s="16">
        <f t="shared" ca="1" si="5"/>
        <v>0</v>
      </c>
      <c r="N31" s="16">
        <f t="shared" ca="1" si="6"/>
        <v>2004</v>
      </c>
      <c r="O31" s="35">
        <f ca="1">IF(AND($N31&gt;Transfer!$J$13-1,BerechnungTab!$N31&lt;Transfer!$K$13+1,Transfer!$M$13=1,Transfer!$N$13="vs"),1,0)</f>
        <v>0</v>
      </c>
      <c r="P31" s="90">
        <f ca="1">IF(AND($N31&gt;Transfer!$J$13-1,BerechnungTab!$N31&lt;Transfer!$K$13+1,Transfer!$M$13=1,Transfer!$N$13="nv"),1,0)</f>
        <v>0</v>
      </c>
      <c r="Q31" s="90">
        <f ca="1">IF(AND($N31&gt;Transfer!$J$13-1,BerechnungTab!$N31&lt;Transfer!$K$13+1,Transfer!$M$13=2,Transfer!$N$13="vs"),1,0)</f>
        <v>0</v>
      </c>
      <c r="R31" s="90">
        <f ca="1">IF(AND($N31&gt;Transfer!$J$13-1,BerechnungTab!$N31&lt;Transfer!$K$13+1,Transfer!$M$13=2,Transfer!$N$13="nv"),1,0)</f>
        <v>0</v>
      </c>
      <c r="S31" s="90">
        <f ca="1">IF(AND($N31&gt;Transfer!$J$13-1,BerechnungTab!$N31&lt;Transfer!$K$13+1,Transfer!$M$13=3,Transfer!$N$13="vs"),1,0)</f>
        <v>0</v>
      </c>
      <c r="T31" s="91">
        <f ca="1">IF(AND($N31&gt;Transfer!$J$13-1,BerechnungTab!$N31&lt;Transfer!$K$13+1,Transfer!$M$13=3,Transfer!$N$13="nv"),1,0)</f>
        <v>0</v>
      </c>
      <c r="U31" s="35">
        <f ca="1">IF(AND($N31&gt;Transfer!$J$14-1,BerechnungTab!$N31&lt;Transfer!$K$14+1,Transfer!$M$14=1,Transfer!$N$14="vs"),1,0)</f>
        <v>0</v>
      </c>
      <c r="V31" s="90">
        <f ca="1">IF(AND($N31&gt;Transfer!$J$14-1,BerechnungTab!$N31&lt;Transfer!$K$14+1,Transfer!$M$14=1,Transfer!$N$14="nv"),1,0)</f>
        <v>0</v>
      </c>
      <c r="W31" s="90">
        <f ca="1">IF(AND($N31&gt;Transfer!$J$14-1,BerechnungTab!$N31&lt;Transfer!$K$14+1,Transfer!$M$14=2,Transfer!$N$14="vs"),1,0)</f>
        <v>0</v>
      </c>
      <c r="X31" s="90">
        <f ca="1">IF(AND($N31&gt;Transfer!$J$14-1,BerechnungTab!$N31&lt;Transfer!$K$14+1,Transfer!$M$14=2,Transfer!$N$14="nv"),1,0)</f>
        <v>0</v>
      </c>
      <c r="Y31" s="90">
        <f ca="1">IF(AND($N31&gt;Transfer!$J$14-1,BerechnungTab!$N31&lt;Transfer!$K$14+1,Transfer!$M$14=3,Transfer!$N$14="vs"),1,0)</f>
        <v>0</v>
      </c>
      <c r="Z31" s="91">
        <f ca="1">IF(AND($N31&gt;Transfer!$J$14-1,BerechnungTab!$N31&lt;Transfer!$K$14+1,Transfer!$M$14=3,Transfer!$N$14="nv"),1,0)</f>
        <v>0</v>
      </c>
      <c r="AA31" s="35">
        <f ca="1">IF(AND($N31&gt;Transfer!$J$15-1,BerechnungTab!$N31&lt;Transfer!$K$15+1,Transfer!$M$15=1,Transfer!$N$15="vs"),1,0)</f>
        <v>0</v>
      </c>
      <c r="AB31" s="90">
        <f ca="1">IF(AND($N31&gt;Transfer!$J$15-1,BerechnungTab!$N31&lt;Transfer!$K$15+1,Transfer!$M$15=1,Transfer!$N$15="nv"),1,0)</f>
        <v>0</v>
      </c>
      <c r="AC31" s="90">
        <f ca="1">IF(AND($N31&gt;Transfer!$J$15-1,BerechnungTab!$N31&lt;Transfer!$K$15+1,Transfer!$M$15=2,Transfer!$N$15="vs"),1,0)</f>
        <v>0</v>
      </c>
      <c r="AD31" s="90">
        <f ca="1">IF(AND($N31&gt;Transfer!$J$15-1,BerechnungTab!$N31&lt;Transfer!$K$15+1,Transfer!$M$15=2,Transfer!$N$15="nv"),1,0)</f>
        <v>0</v>
      </c>
      <c r="AE31" s="90">
        <f ca="1">IF(AND($N31&gt;Transfer!$J$15-1,BerechnungTab!$N31&lt;Transfer!$K$15+1,Transfer!$M$15=3,Transfer!$N$15="vs"),1,0)</f>
        <v>0</v>
      </c>
      <c r="AF31" s="91">
        <f ca="1">IF(AND($N31&gt;Transfer!$J$15-1,BerechnungTab!$N31&lt;Transfer!$K$15+1,Transfer!$M$15=3,Transfer!$N$15="nv"),1,0)</f>
        <v>0</v>
      </c>
      <c r="AG31" s="35">
        <f ca="1">IF(AND($N31&gt;Transfer!$J$16-1,BerechnungTab!$N31&lt;Transfer!$K$16+1,Transfer!$M$16=1,Transfer!$N$16="vs"),1,0)</f>
        <v>0</v>
      </c>
      <c r="AH31" s="90">
        <f ca="1">IF(AND($N31&gt;Transfer!$J$16-1,BerechnungTab!$N31&lt;Transfer!$K$16+1,Transfer!$M$16=1,Transfer!$N$16="nv"),1,0)</f>
        <v>0</v>
      </c>
      <c r="AI31" s="90">
        <f ca="1">IF(AND($N31&gt;Transfer!$J$16-1,BerechnungTab!$N31&lt;Transfer!$K$16+1,Transfer!$M$16=2,Transfer!$N$16="vs"),1,0)</f>
        <v>0</v>
      </c>
      <c r="AJ31" s="90">
        <f ca="1">IF(AND($N31&gt;Transfer!$J$16-1,BerechnungTab!$N31&lt;Transfer!$K$16+1,Transfer!$M$16=2,Transfer!$N$16="nv"),1,0)</f>
        <v>0</v>
      </c>
      <c r="AK31" s="90">
        <f ca="1">IF(AND($N31&gt;Transfer!$J$16-1,BerechnungTab!$N31&lt;Transfer!$K$16+1,Transfer!$M$16=3,Transfer!$N$16="vs"),1,0)</f>
        <v>0</v>
      </c>
      <c r="AL31" s="91">
        <f ca="1">IF(AND($N31&gt;Transfer!$J$16-1,BerechnungTab!$N31&lt;Transfer!$K$16+1,Transfer!$M$16=3,Transfer!$N$16="nv"),1,0)</f>
        <v>0</v>
      </c>
      <c r="AM31" s="35">
        <f ca="1">IF(AND($N31&gt;Transfer!$J$17-1,BerechnungTab!$N31&lt;Transfer!$K$17+1,Transfer!$M$17=1,Transfer!$N$17="vs"),1,0)</f>
        <v>0</v>
      </c>
      <c r="AN31" s="90">
        <f ca="1">IF(AND($N31&gt;Transfer!$J$17-1,BerechnungTab!$N31&lt;Transfer!$K$17+1,Transfer!$M$17=1,Transfer!$N$17="nv"),1,0)</f>
        <v>0</v>
      </c>
      <c r="AO31" s="90">
        <f ca="1">IF(AND($N31&gt;Transfer!$J$17-1,BerechnungTab!$N31&lt;Transfer!$K$17+1,Transfer!$M$17=2,Transfer!$N$17="vs"),1,0)</f>
        <v>0</v>
      </c>
      <c r="AP31" s="90">
        <f ca="1">IF(AND($N31&gt;Transfer!$J$17-1,BerechnungTab!$N31&lt;Transfer!$K$17+1,Transfer!$M$17=2,Transfer!$N$17="nv"),1,0)</f>
        <v>0</v>
      </c>
      <c r="AQ31" s="90">
        <f ca="1">IF(AND($N31&gt;Transfer!$J$17-1,BerechnungTab!$N31&lt;Transfer!$K$17+1,Transfer!$M$17=3,Transfer!$N$17="vs"),1,0)</f>
        <v>0</v>
      </c>
      <c r="AR31" s="91">
        <f ca="1">IF(AND($N31&gt;Transfer!$J$17-1,BerechnungTab!$N31&lt;Transfer!$K$17+1,Transfer!$M$17=3,Transfer!$N$17="nv"),1,0)</f>
        <v>0</v>
      </c>
      <c r="AS31" s="35">
        <f ca="1">IF(AND($N31&gt;Transfer!$J$18-1,BerechnungTab!$N31&lt;Transfer!$K$18+1,Transfer!$M$18=1,Transfer!$N$18="vs"),1,0)</f>
        <v>0</v>
      </c>
      <c r="AT31" s="90">
        <f ca="1">IF(AND($N31&gt;Transfer!$J$18-1,BerechnungTab!$N31&lt;Transfer!$K$18+1,Transfer!$M$18=1,Transfer!$N$18="nv"),1,0)</f>
        <v>0</v>
      </c>
      <c r="AU31" s="90">
        <f ca="1">IF(AND($N31&gt;Transfer!$J$18-1,BerechnungTab!$N31&lt;Transfer!$K$18+1,Transfer!$M$18=2,Transfer!$N$18="vs"),1,0)</f>
        <v>0</v>
      </c>
      <c r="AV31" s="90">
        <f ca="1">IF(AND($N31&gt;Transfer!$J$18-1,BerechnungTab!$N31&lt;Transfer!$K$18+1,Transfer!$M$18=2,Transfer!$N$18="nv"),1,0)</f>
        <v>0</v>
      </c>
      <c r="AW31" s="90">
        <f ca="1">IF(AND($N31&gt;Transfer!$J$18-1,BerechnungTab!$N31&lt;Transfer!$K$18+1,Transfer!$M$18=3,Transfer!$N$18="vs"),1,0)</f>
        <v>0</v>
      </c>
      <c r="AX31" s="91">
        <f ca="1">IF(AND($N31&gt;Transfer!$J$18-1,BerechnungTab!$N31&lt;Transfer!$K$18+1,Transfer!$M$18=3,Transfer!$N$18="nv"),1,0)</f>
        <v>0</v>
      </c>
      <c r="AY31" s="35">
        <f ca="1">IF(AND($N31&gt;Transfer!$J$19-1,BerechnungTab!$N31&lt;Transfer!$K$19+1,Transfer!$M$19=1,Transfer!$N$19="vs"),1,0)</f>
        <v>0</v>
      </c>
      <c r="AZ31" s="90">
        <f ca="1">IF(AND($N31&gt;Transfer!$J$19-1,BerechnungTab!$N31&lt;Transfer!$K$19+1,Transfer!$M$19=1,Transfer!$N$19="nv"),1,0)</f>
        <v>0</v>
      </c>
      <c r="BA31" s="90">
        <f ca="1">IF(AND($N31&gt;Transfer!$J$19-1,BerechnungTab!$N31&lt;Transfer!$K$19+1,Transfer!$M$19=2,Transfer!$N$19="vs"),1,0)</f>
        <v>0</v>
      </c>
      <c r="BB31" s="90">
        <f ca="1">IF(AND($N31&gt;Transfer!$J$19-1,BerechnungTab!$N31&lt;Transfer!$K$19+1,Transfer!$M$19=2,Transfer!$N$19="nv"),1,0)</f>
        <v>0</v>
      </c>
      <c r="BC31" s="90">
        <f ca="1">IF(AND($N31&gt;Transfer!$J$19-1,BerechnungTab!$N31&lt;Transfer!$K$19+1,Transfer!$M$19=3,Transfer!$N$19="vs"),1,0)</f>
        <v>0</v>
      </c>
      <c r="BD31" s="91">
        <f ca="1">IF(AND($N31&gt;Transfer!$J$19-1,BerechnungTab!$N31&lt;Transfer!$K$19+1,Transfer!$M$19=3,Transfer!$N$19="nv"),1,0)</f>
        <v>0</v>
      </c>
      <c r="BE31" s="35">
        <f ca="1">IF(AND($N31&gt;Transfer!$J$20-1,BerechnungTab!$N31&lt;Transfer!$K$20+1,Transfer!$M$20=1,Transfer!$N$20="vs"),1,0)</f>
        <v>0</v>
      </c>
      <c r="BF31" s="90">
        <f ca="1">IF(AND($N31&gt;Transfer!$J$20-1,BerechnungTab!$N31&lt;Transfer!$K$20+1,Transfer!$M$20=1,Transfer!$N$20="nv"),1,0)</f>
        <v>0</v>
      </c>
      <c r="BG31" s="90">
        <f ca="1">IF(AND($N31&gt;Transfer!$J$20-1,BerechnungTab!$N31&lt;Transfer!$K$20+1,Transfer!$M$20=2,Transfer!$N$20="vs"),1,0)</f>
        <v>0</v>
      </c>
      <c r="BH31" s="90">
        <f ca="1">IF(AND($N31&gt;Transfer!$J$20-1,BerechnungTab!$N31&lt;Transfer!$K$20+1,Transfer!$M$20=2,Transfer!$N$20="nv"),1,0)</f>
        <v>0</v>
      </c>
      <c r="BI31" s="90">
        <f ca="1">IF(AND($N31&gt;Transfer!$J$20-1,BerechnungTab!$N31&lt;Transfer!$K$20+1,Transfer!$M$20=3,Transfer!$N$20="vs"),1,0)</f>
        <v>0</v>
      </c>
      <c r="BJ31" s="91">
        <f ca="1">IF(AND($N31&gt;Transfer!$J$20-1,BerechnungTab!$N31&lt;Transfer!$K$20+1,Transfer!$M$20=3,Transfer!$N$20="nv"),1,0)</f>
        <v>0</v>
      </c>
      <c r="BK31" s="35">
        <f ca="1">IF(AND($N31&gt;Transfer!$J$21-1,BerechnungTab!$N31&lt;Transfer!$K$21+1,Transfer!$M$21=1,Transfer!$N$21="vs"),1,0)</f>
        <v>0</v>
      </c>
      <c r="BL31" s="90">
        <f ca="1">IF(AND($N31&gt;Transfer!$J$21-1,BerechnungTab!$N31&lt;Transfer!$K$21+1,Transfer!$M$21=1,Transfer!$N$21="nv"),1,0)</f>
        <v>0</v>
      </c>
      <c r="BM31" s="90">
        <f ca="1">IF(AND($N31&gt;Transfer!$J$21-1,BerechnungTab!$N31&lt;Transfer!$K$21+1,Transfer!$M$21=2,Transfer!$N$21="vs"),1,0)</f>
        <v>0</v>
      </c>
      <c r="BN31" s="90">
        <f ca="1">IF(AND($N31&gt;Transfer!$J$21-1,BerechnungTab!$N31&lt;Transfer!$K$21+1,Transfer!$M$21=2,Transfer!$N$21="nv"),1,0)</f>
        <v>0</v>
      </c>
      <c r="BO31" s="90">
        <f ca="1">IF(AND($N31&gt;Transfer!$J$21-1,BerechnungTab!$N31&lt;Transfer!$K$21+1,Transfer!$M$21=3,Transfer!$N$21="vs"),1,0)</f>
        <v>0</v>
      </c>
      <c r="BP31" s="91">
        <f ca="1">IF(AND($N31&gt;Transfer!$J$21-1,BerechnungTab!$N31&lt;Transfer!$K$21+1,Transfer!$M$21=3,Transfer!$N$21="nv"),1,0)</f>
        <v>0</v>
      </c>
      <c r="BQ31" s="35">
        <f ca="1">IF(AND($N31&gt;Transfer!$J$22-1,BerechnungTab!$N31&lt;Transfer!$K$22+1,Transfer!$M$22=1,Transfer!$N$22="vs"),1,0)</f>
        <v>0</v>
      </c>
      <c r="BR31" s="90">
        <f ca="1">IF(AND($N31&gt;Transfer!$J$22-1,BerechnungTab!$N31&lt;Transfer!$K$22+1,Transfer!$M$22=1,Transfer!$N$22="nv"),1,0)</f>
        <v>0</v>
      </c>
      <c r="BS31" s="90">
        <f ca="1">IF(AND($N31&gt;Transfer!$J$22-1,BerechnungTab!$N31&lt;Transfer!$K$22+1,Transfer!$M$22=2,Transfer!$N$22="vs"),1,0)</f>
        <v>0</v>
      </c>
      <c r="BT31" s="90">
        <f ca="1">IF(AND($N31&gt;Transfer!$J$22-1,BerechnungTab!$N31&lt;Transfer!$K$22+1,Transfer!$M$22=2,Transfer!$N$22="nv"),1,0)</f>
        <v>0</v>
      </c>
      <c r="BU31" s="90">
        <f ca="1">IF(AND($N31&gt;Transfer!$J$22-1,BerechnungTab!$N31&lt;Transfer!$K$22+1,Transfer!$M$22=3,Transfer!$N$22="vs"),1,0)</f>
        <v>0</v>
      </c>
      <c r="BV31" s="91">
        <f ca="1">IF(AND($N31&gt;Transfer!$J$22-1,BerechnungTab!$N31&lt;Transfer!$K$22+1,Transfer!$M$22=3,Transfer!$N$22="nv"),1,0)</f>
        <v>0</v>
      </c>
    </row>
    <row r="32" spans="1:74" ht="13" thickBot="1">
      <c r="A32" t="s">
        <v>126</v>
      </c>
      <c r="E32" s="95">
        <f ca="1">E11+1</f>
        <v>2017</v>
      </c>
      <c r="F32" s="40"/>
      <c r="G32" s="102"/>
      <c r="H32" s="91">
        <f t="shared" ca="1" si="0"/>
        <v>0</v>
      </c>
      <c r="I32" s="16">
        <f t="shared" ca="1" si="1"/>
        <v>0</v>
      </c>
      <c r="J32" s="16">
        <f t="shared" ca="1" si="2"/>
        <v>0</v>
      </c>
      <c r="K32" s="16">
        <f t="shared" ca="1" si="3"/>
        <v>0</v>
      </c>
      <c r="L32" s="16">
        <f t="shared" ca="1" si="4"/>
        <v>0</v>
      </c>
      <c r="M32" s="16">
        <f t="shared" ca="1" si="5"/>
        <v>0</v>
      </c>
      <c r="N32" s="16">
        <f t="shared" ca="1" si="6"/>
        <v>2005</v>
      </c>
      <c r="O32" s="35">
        <f ca="1">IF(AND($N32&gt;Transfer!$J$13-1,BerechnungTab!$N32&lt;Transfer!$K$13+1,Transfer!$M$13=1,Transfer!$N$13="vs"),1,0)</f>
        <v>0</v>
      </c>
      <c r="P32" s="90">
        <f ca="1">IF(AND($N32&gt;Transfer!$J$13-1,BerechnungTab!$N32&lt;Transfer!$K$13+1,Transfer!$M$13=1,Transfer!$N$13="nv"),1,0)</f>
        <v>0</v>
      </c>
      <c r="Q32" s="90">
        <f ca="1">IF(AND($N32&gt;Transfer!$J$13-1,BerechnungTab!$N32&lt;Transfer!$K$13+1,Transfer!$M$13=2,Transfer!$N$13="vs"),1,0)</f>
        <v>0</v>
      </c>
      <c r="R32" s="90">
        <f ca="1">IF(AND($N32&gt;Transfer!$J$13-1,BerechnungTab!$N32&lt;Transfer!$K$13+1,Transfer!$M$13=2,Transfer!$N$13="nv"),1,0)</f>
        <v>0</v>
      </c>
      <c r="S32" s="90">
        <f ca="1">IF(AND($N32&gt;Transfer!$J$13-1,BerechnungTab!$N32&lt;Transfer!$K$13+1,Transfer!$M$13=3,Transfer!$N$13="vs"),1,0)</f>
        <v>0</v>
      </c>
      <c r="T32" s="91">
        <f ca="1">IF(AND($N32&gt;Transfer!$J$13-1,BerechnungTab!$N32&lt;Transfer!$K$13+1,Transfer!$M$13=3,Transfer!$N$13="nv"),1,0)</f>
        <v>0</v>
      </c>
      <c r="U32" s="35">
        <f ca="1">IF(AND($N32&gt;Transfer!$J$14-1,BerechnungTab!$N32&lt;Transfer!$K$14+1,Transfer!$M$14=1,Transfer!$N$14="vs"),1,0)</f>
        <v>0</v>
      </c>
      <c r="V32" s="90">
        <f ca="1">IF(AND($N32&gt;Transfer!$J$14-1,BerechnungTab!$N32&lt;Transfer!$K$14+1,Transfer!$M$14=1,Transfer!$N$14="nv"),1,0)</f>
        <v>0</v>
      </c>
      <c r="W32" s="90">
        <f ca="1">IF(AND($N32&gt;Transfer!$J$14-1,BerechnungTab!$N32&lt;Transfer!$K$14+1,Transfer!$M$14=2,Transfer!$N$14="vs"),1,0)</f>
        <v>0</v>
      </c>
      <c r="X32" s="90">
        <f ca="1">IF(AND($N32&gt;Transfer!$J$14-1,BerechnungTab!$N32&lt;Transfer!$K$14+1,Transfer!$M$14=2,Transfer!$N$14="nv"),1,0)</f>
        <v>0</v>
      </c>
      <c r="Y32" s="90">
        <f ca="1">IF(AND($N32&gt;Transfer!$J$14-1,BerechnungTab!$N32&lt;Transfer!$K$14+1,Transfer!$M$14=3,Transfer!$N$14="vs"),1,0)</f>
        <v>0</v>
      </c>
      <c r="Z32" s="91">
        <f ca="1">IF(AND($N32&gt;Transfer!$J$14-1,BerechnungTab!$N32&lt;Transfer!$K$14+1,Transfer!$M$14=3,Transfer!$N$14="nv"),1,0)</f>
        <v>0</v>
      </c>
      <c r="AA32" s="35">
        <f ca="1">IF(AND($N32&gt;Transfer!$J$15-1,BerechnungTab!$N32&lt;Transfer!$K$15+1,Transfer!$M$15=1,Transfer!$N$15="vs"),1,0)</f>
        <v>0</v>
      </c>
      <c r="AB32" s="90">
        <f ca="1">IF(AND($N32&gt;Transfer!$J$15-1,BerechnungTab!$N32&lt;Transfer!$K$15+1,Transfer!$M$15=1,Transfer!$N$15="nv"),1,0)</f>
        <v>0</v>
      </c>
      <c r="AC32" s="90">
        <f ca="1">IF(AND($N32&gt;Transfer!$J$15-1,BerechnungTab!$N32&lt;Transfer!$K$15+1,Transfer!$M$15=2,Transfer!$N$15="vs"),1,0)</f>
        <v>0</v>
      </c>
      <c r="AD32" s="90">
        <f ca="1">IF(AND($N32&gt;Transfer!$J$15-1,BerechnungTab!$N32&lt;Transfer!$K$15+1,Transfer!$M$15=2,Transfer!$N$15="nv"),1,0)</f>
        <v>0</v>
      </c>
      <c r="AE32" s="90">
        <f ca="1">IF(AND($N32&gt;Transfer!$J$15-1,BerechnungTab!$N32&lt;Transfer!$K$15+1,Transfer!$M$15=3,Transfer!$N$15="vs"),1,0)</f>
        <v>0</v>
      </c>
      <c r="AF32" s="91">
        <f ca="1">IF(AND($N32&gt;Transfer!$J$15-1,BerechnungTab!$N32&lt;Transfer!$K$15+1,Transfer!$M$15=3,Transfer!$N$15="nv"),1,0)</f>
        <v>0</v>
      </c>
      <c r="AG32" s="35">
        <f ca="1">IF(AND($N32&gt;Transfer!$J$16-1,BerechnungTab!$N32&lt;Transfer!$K$16+1,Transfer!$M$16=1,Transfer!$N$16="vs"),1,0)</f>
        <v>0</v>
      </c>
      <c r="AH32" s="90">
        <f ca="1">IF(AND($N32&gt;Transfer!$J$16-1,BerechnungTab!$N32&lt;Transfer!$K$16+1,Transfer!$M$16=1,Transfer!$N$16="nv"),1,0)</f>
        <v>0</v>
      </c>
      <c r="AI32" s="90">
        <f ca="1">IF(AND($N32&gt;Transfer!$J$16-1,BerechnungTab!$N32&lt;Transfer!$K$16+1,Transfer!$M$16=2,Transfer!$N$16="vs"),1,0)</f>
        <v>0</v>
      </c>
      <c r="AJ32" s="90">
        <f ca="1">IF(AND($N32&gt;Transfer!$J$16-1,BerechnungTab!$N32&lt;Transfer!$K$16+1,Transfer!$M$16=2,Transfer!$N$16="nv"),1,0)</f>
        <v>0</v>
      </c>
      <c r="AK32" s="90">
        <f ca="1">IF(AND($N32&gt;Transfer!$J$16-1,BerechnungTab!$N32&lt;Transfer!$K$16+1,Transfer!$M$16=3,Transfer!$N$16="vs"),1,0)</f>
        <v>0</v>
      </c>
      <c r="AL32" s="91">
        <f ca="1">IF(AND($N32&gt;Transfer!$J$16-1,BerechnungTab!$N32&lt;Transfer!$K$16+1,Transfer!$M$16=3,Transfer!$N$16="nv"),1,0)</f>
        <v>0</v>
      </c>
      <c r="AM32" s="35">
        <f ca="1">IF(AND($N32&gt;Transfer!$J$17-1,BerechnungTab!$N32&lt;Transfer!$K$17+1,Transfer!$M$17=1,Transfer!$N$17="vs"),1,0)</f>
        <v>0</v>
      </c>
      <c r="AN32" s="90">
        <f ca="1">IF(AND($N32&gt;Transfer!$J$17-1,BerechnungTab!$N32&lt;Transfer!$K$17+1,Transfer!$M$17=1,Transfer!$N$17="nv"),1,0)</f>
        <v>0</v>
      </c>
      <c r="AO32" s="90">
        <f ca="1">IF(AND($N32&gt;Transfer!$J$17-1,BerechnungTab!$N32&lt;Transfer!$K$17+1,Transfer!$M$17=2,Transfer!$N$17="vs"),1,0)</f>
        <v>0</v>
      </c>
      <c r="AP32" s="90">
        <f ca="1">IF(AND($N32&gt;Transfer!$J$17-1,BerechnungTab!$N32&lt;Transfer!$K$17+1,Transfer!$M$17=2,Transfer!$N$17="nv"),1,0)</f>
        <v>0</v>
      </c>
      <c r="AQ32" s="90">
        <f ca="1">IF(AND($N32&gt;Transfer!$J$17-1,BerechnungTab!$N32&lt;Transfer!$K$17+1,Transfer!$M$17=3,Transfer!$N$17="vs"),1,0)</f>
        <v>0</v>
      </c>
      <c r="AR32" s="91">
        <f ca="1">IF(AND($N32&gt;Transfer!$J$17-1,BerechnungTab!$N32&lt;Transfer!$K$17+1,Transfer!$M$17=3,Transfer!$N$17="nv"),1,0)</f>
        <v>0</v>
      </c>
      <c r="AS32" s="35">
        <f ca="1">IF(AND($N32&gt;Transfer!$J$18-1,BerechnungTab!$N32&lt;Transfer!$K$18+1,Transfer!$M$18=1,Transfer!$N$18="vs"),1,0)</f>
        <v>0</v>
      </c>
      <c r="AT32" s="90">
        <f ca="1">IF(AND($N32&gt;Transfer!$J$18-1,BerechnungTab!$N32&lt;Transfer!$K$18+1,Transfer!$M$18=1,Transfer!$N$18="nv"),1,0)</f>
        <v>0</v>
      </c>
      <c r="AU32" s="90">
        <f ca="1">IF(AND($N32&gt;Transfer!$J$18-1,BerechnungTab!$N32&lt;Transfer!$K$18+1,Transfer!$M$18=2,Transfer!$N$18="vs"),1,0)</f>
        <v>0</v>
      </c>
      <c r="AV32" s="90">
        <f ca="1">IF(AND($N32&gt;Transfer!$J$18-1,BerechnungTab!$N32&lt;Transfer!$K$18+1,Transfer!$M$18=2,Transfer!$N$18="nv"),1,0)</f>
        <v>0</v>
      </c>
      <c r="AW32" s="90">
        <f ca="1">IF(AND($N32&gt;Transfer!$J$18-1,BerechnungTab!$N32&lt;Transfer!$K$18+1,Transfer!$M$18=3,Transfer!$N$18="vs"),1,0)</f>
        <v>0</v>
      </c>
      <c r="AX32" s="91">
        <f ca="1">IF(AND($N32&gt;Transfer!$J$18-1,BerechnungTab!$N32&lt;Transfer!$K$18+1,Transfer!$M$18=3,Transfer!$N$18="nv"),1,0)</f>
        <v>0</v>
      </c>
      <c r="AY32" s="35">
        <f ca="1">IF(AND($N32&gt;Transfer!$J$19-1,BerechnungTab!$N32&lt;Transfer!$K$19+1,Transfer!$M$19=1,Transfer!$N$19="vs"),1,0)</f>
        <v>0</v>
      </c>
      <c r="AZ32" s="90">
        <f ca="1">IF(AND($N32&gt;Transfer!$J$19-1,BerechnungTab!$N32&lt;Transfer!$K$19+1,Transfer!$M$19=1,Transfer!$N$19="nv"),1,0)</f>
        <v>0</v>
      </c>
      <c r="BA32" s="90">
        <f ca="1">IF(AND($N32&gt;Transfer!$J$19-1,BerechnungTab!$N32&lt;Transfer!$K$19+1,Transfer!$M$19=2,Transfer!$N$19="vs"),1,0)</f>
        <v>0</v>
      </c>
      <c r="BB32" s="90">
        <f ca="1">IF(AND($N32&gt;Transfer!$J$19-1,BerechnungTab!$N32&lt;Transfer!$K$19+1,Transfer!$M$19=2,Transfer!$N$19="nv"),1,0)</f>
        <v>0</v>
      </c>
      <c r="BC32" s="90">
        <f ca="1">IF(AND($N32&gt;Transfer!$J$19-1,BerechnungTab!$N32&lt;Transfer!$K$19+1,Transfer!$M$19=3,Transfer!$N$19="vs"),1,0)</f>
        <v>0</v>
      </c>
      <c r="BD32" s="91">
        <f ca="1">IF(AND($N32&gt;Transfer!$J$19-1,BerechnungTab!$N32&lt;Transfer!$K$19+1,Transfer!$M$19=3,Transfer!$N$19="nv"),1,0)</f>
        <v>0</v>
      </c>
      <c r="BE32" s="35">
        <f ca="1">IF(AND($N32&gt;Transfer!$J$20-1,BerechnungTab!$N32&lt;Transfer!$K$20+1,Transfer!$M$20=1,Transfer!$N$20="vs"),1,0)</f>
        <v>0</v>
      </c>
      <c r="BF32" s="90">
        <f ca="1">IF(AND($N32&gt;Transfer!$J$20-1,BerechnungTab!$N32&lt;Transfer!$K$20+1,Transfer!$M$20=1,Transfer!$N$20="nv"),1,0)</f>
        <v>0</v>
      </c>
      <c r="BG32" s="90">
        <f ca="1">IF(AND($N32&gt;Transfer!$J$20-1,BerechnungTab!$N32&lt;Transfer!$K$20+1,Transfer!$M$20=2,Transfer!$N$20="vs"),1,0)</f>
        <v>0</v>
      </c>
      <c r="BH32" s="90">
        <f ca="1">IF(AND($N32&gt;Transfer!$J$20-1,BerechnungTab!$N32&lt;Transfer!$K$20+1,Transfer!$M$20=2,Transfer!$N$20="nv"),1,0)</f>
        <v>0</v>
      </c>
      <c r="BI32" s="90">
        <f ca="1">IF(AND($N32&gt;Transfer!$J$20-1,BerechnungTab!$N32&lt;Transfer!$K$20+1,Transfer!$M$20=3,Transfer!$N$20="vs"),1,0)</f>
        <v>0</v>
      </c>
      <c r="BJ32" s="91">
        <f ca="1">IF(AND($N32&gt;Transfer!$J$20-1,BerechnungTab!$N32&lt;Transfer!$K$20+1,Transfer!$M$20=3,Transfer!$N$20="nv"),1,0)</f>
        <v>0</v>
      </c>
      <c r="BK32" s="35">
        <f ca="1">IF(AND($N32&gt;Transfer!$J$21-1,BerechnungTab!$N32&lt;Transfer!$K$21+1,Transfer!$M$21=1,Transfer!$N$21="vs"),1,0)</f>
        <v>0</v>
      </c>
      <c r="BL32" s="90">
        <f ca="1">IF(AND($N32&gt;Transfer!$J$21-1,BerechnungTab!$N32&lt;Transfer!$K$21+1,Transfer!$M$21=1,Transfer!$N$21="nv"),1,0)</f>
        <v>0</v>
      </c>
      <c r="BM32" s="90">
        <f ca="1">IF(AND($N32&gt;Transfer!$J$21-1,BerechnungTab!$N32&lt;Transfer!$K$21+1,Transfer!$M$21=2,Transfer!$N$21="vs"),1,0)</f>
        <v>0</v>
      </c>
      <c r="BN32" s="90">
        <f ca="1">IF(AND($N32&gt;Transfer!$J$21-1,BerechnungTab!$N32&lt;Transfer!$K$21+1,Transfer!$M$21=2,Transfer!$N$21="nv"),1,0)</f>
        <v>0</v>
      </c>
      <c r="BO32" s="90">
        <f ca="1">IF(AND($N32&gt;Transfer!$J$21-1,BerechnungTab!$N32&lt;Transfer!$K$21+1,Transfer!$M$21=3,Transfer!$N$21="vs"),1,0)</f>
        <v>0</v>
      </c>
      <c r="BP32" s="91">
        <f ca="1">IF(AND($N32&gt;Transfer!$J$21-1,BerechnungTab!$N32&lt;Transfer!$K$21+1,Transfer!$M$21=3,Transfer!$N$21="nv"),1,0)</f>
        <v>0</v>
      </c>
      <c r="BQ32" s="35">
        <f ca="1">IF(AND($N32&gt;Transfer!$J$22-1,BerechnungTab!$N32&lt;Transfer!$K$22+1,Transfer!$M$22=1,Transfer!$N$22="vs"),1,0)</f>
        <v>0</v>
      </c>
      <c r="BR32" s="90">
        <f ca="1">IF(AND($N32&gt;Transfer!$J$22-1,BerechnungTab!$N32&lt;Transfer!$K$22+1,Transfer!$M$22=1,Transfer!$N$22="nv"),1,0)</f>
        <v>0</v>
      </c>
      <c r="BS32" s="90">
        <f ca="1">IF(AND($N32&gt;Transfer!$J$22-1,BerechnungTab!$N32&lt;Transfer!$K$22+1,Transfer!$M$22=2,Transfer!$N$22="vs"),1,0)</f>
        <v>0</v>
      </c>
      <c r="BT32" s="90">
        <f ca="1">IF(AND($N32&gt;Transfer!$J$22-1,BerechnungTab!$N32&lt;Transfer!$K$22+1,Transfer!$M$22=2,Transfer!$N$22="nv"),1,0)</f>
        <v>0</v>
      </c>
      <c r="BU32" s="90">
        <f ca="1">IF(AND($N32&gt;Transfer!$J$22-1,BerechnungTab!$N32&lt;Transfer!$K$22+1,Transfer!$M$22=3,Transfer!$N$22="vs"),1,0)</f>
        <v>0</v>
      </c>
      <c r="BV32" s="91">
        <f ca="1">IF(AND($N32&gt;Transfer!$J$22-1,BerechnungTab!$N32&lt;Transfer!$K$22+1,Transfer!$M$22=3,Transfer!$N$22="nv"),1,0)</f>
        <v>0</v>
      </c>
    </row>
    <row r="33" spans="1:74" ht="13" thickBot="1">
      <c r="A33" t="s">
        <v>119</v>
      </c>
      <c r="E33" s="96">
        <v>144</v>
      </c>
      <c r="F33" s="40"/>
      <c r="G33" s="102"/>
      <c r="H33" s="91">
        <f t="shared" ca="1" si="0"/>
        <v>0</v>
      </c>
      <c r="I33" s="16">
        <f t="shared" ca="1" si="1"/>
        <v>0</v>
      </c>
      <c r="J33" s="16">
        <f t="shared" ca="1" si="2"/>
        <v>0</v>
      </c>
      <c r="K33" s="16">
        <f t="shared" ca="1" si="3"/>
        <v>0</v>
      </c>
      <c r="L33" s="16">
        <f t="shared" ca="1" si="4"/>
        <v>0</v>
      </c>
      <c r="M33" s="16">
        <f t="shared" ca="1" si="5"/>
        <v>0</v>
      </c>
      <c r="N33" s="16">
        <f t="shared" ca="1" si="6"/>
        <v>2006</v>
      </c>
      <c r="O33" s="35">
        <f ca="1">IF(AND($N33&gt;Transfer!$J$13-1,BerechnungTab!$N33&lt;Transfer!$K$13+1,Transfer!$M$13=1,Transfer!$N$13="vs"),1,0)</f>
        <v>0</v>
      </c>
      <c r="P33" s="90">
        <f ca="1">IF(AND($N33&gt;Transfer!$J$13-1,BerechnungTab!$N33&lt;Transfer!$K$13+1,Transfer!$M$13=1,Transfer!$N$13="nv"),1,0)</f>
        <v>0</v>
      </c>
      <c r="Q33" s="90">
        <f ca="1">IF(AND($N33&gt;Transfer!$J$13-1,BerechnungTab!$N33&lt;Transfer!$K$13+1,Transfer!$M$13=2,Transfer!$N$13="vs"),1,0)</f>
        <v>0</v>
      </c>
      <c r="R33" s="90">
        <f ca="1">IF(AND($N33&gt;Transfer!$J$13-1,BerechnungTab!$N33&lt;Transfer!$K$13+1,Transfer!$M$13=2,Transfer!$N$13="nv"),1,0)</f>
        <v>0</v>
      </c>
      <c r="S33" s="90">
        <f ca="1">IF(AND($N33&gt;Transfer!$J$13-1,BerechnungTab!$N33&lt;Transfer!$K$13+1,Transfer!$M$13=3,Transfer!$N$13="vs"),1,0)</f>
        <v>0</v>
      </c>
      <c r="T33" s="91">
        <f ca="1">IF(AND($N33&gt;Transfer!$J$13-1,BerechnungTab!$N33&lt;Transfer!$K$13+1,Transfer!$M$13=3,Transfer!$N$13="nv"),1,0)</f>
        <v>0</v>
      </c>
      <c r="U33" s="35">
        <f ca="1">IF(AND($N33&gt;Transfer!$J$14-1,BerechnungTab!$N33&lt;Transfer!$K$14+1,Transfer!$M$14=1,Transfer!$N$14="vs"),1,0)</f>
        <v>0</v>
      </c>
      <c r="V33" s="90">
        <f ca="1">IF(AND($N33&gt;Transfer!$J$14-1,BerechnungTab!$N33&lt;Transfer!$K$14+1,Transfer!$M$14=1,Transfer!$N$14="nv"),1,0)</f>
        <v>0</v>
      </c>
      <c r="W33" s="90">
        <f ca="1">IF(AND($N33&gt;Transfer!$J$14-1,BerechnungTab!$N33&lt;Transfer!$K$14+1,Transfer!$M$14=2,Transfer!$N$14="vs"),1,0)</f>
        <v>0</v>
      </c>
      <c r="X33" s="90">
        <f ca="1">IF(AND($N33&gt;Transfer!$J$14-1,BerechnungTab!$N33&lt;Transfer!$K$14+1,Transfer!$M$14=2,Transfer!$N$14="nv"),1,0)</f>
        <v>0</v>
      </c>
      <c r="Y33" s="90">
        <f ca="1">IF(AND($N33&gt;Transfer!$J$14-1,BerechnungTab!$N33&lt;Transfer!$K$14+1,Transfer!$M$14=3,Transfer!$N$14="vs"),1,0)</f>
        <v>0</v>
      </c>
      <c r="Z33" s="91">
        <f ca="1">IF(AND($N33&gt;Transfer!$J$14-1,BerechnungTab!$N33&lt;Transfer!$K$14+1,Transfer!$M$14=3,Transfer!$N$14="nv"),1,0)</f>
        <v>0</v>
      </c>
      <c r="AA33" s="35">
        <f ca="1">IF(AND($N33&gt;Transfer!$J$15-1,BerechnungTab!$N33&lt;Transfer!$K$15+1,Transfer!$M$15=1,Transfer!$N$15="vs"),1,0)</f>
        <v>0</v>
      </c>
      <c r="AB33" s="90">
        <f ca="1">IF(AND($N33&gt;Transfer!$J$15-1,BerechnungTab!$N33&lt;Transfer!$K$15+1,Transfer!$M$15=1,Transfer!$N$15="nv"),1,0)</f>
        <v>0</v>
      </c>
      <c r="AC33" s="90">
        <f ca="1">IF(AND($N33&gt;Transfer!$J$15-1,BerechnungTab!$N33&lt;Transfer!$K$15+1,Transfer!$M$15=2,Transfer!$N$15="vs"),1,0)</f>
        <v>0</v>
      </c>
      <c r="AD33" s="90">
        <f ca="1">IF(AND($N33&gt;Transfer!$J$15-1,BerechnungTab!$N33&lt;Transfer!$K$15+1,Transfer!$M$15=2,Transfer!$N$15="nv"),1,0)</f>
        <v>0</v>
      </c>
      <c r="AE33" s="90">
        <f ca="1">IF(AND($N33&gt;Transfer!$J$15-1,BerechnungTab!$N33&lt;Transfer!$K$15+1,Transfer!$M$15=3,Transfer!$N$15="vs"),1,0)</f>
        <v>0</v>
      </c>
      <c r="AF33" s="91">
        <f ca="1">IF(AND($N33&gt;Transfer!$J$15-1,BerechnungTab!$N33&lt;Transfer!$K$15+1,Transfer!$M$15=3,Transfer!$N$15="nv"),1,0)</f>
        <v>0</v>
      </c>
      <c r="AG33" s="35">
        <f ca="1">IF(AND($N33&gt;Transfer!$J$16-1,BerechnungTab!$N33&lt;Transfer!$K$16+1,Transfer!$M$16=1,Transfer!$N$16="vs"),1,0)</f>
        <v>0</v>
      </c>
      <c r="AH33" s="90">
        <f ca="1">IF(AND($N33&gt;Transfer!$J$16-1,BerechnungTab!$N33&lt;Transfer!$K$16+1,Transfer!$M$16=1,Transfer!$N$16="nv"),1,0)</f>
        <v>0</v>
      </c>
      <c r="AI33" s="90">
        <f ca="1">IF(AND($N33&gt;Transfer!$J$16-1,BerechnungTab!$N33&lt;Transfer!$K$16+1,Transfer!$M$16=2,Transfer!$N$16="vs"),1,0)</f>
        <v>0</v>
      </c>
      <c r="AJ33" s="90">
        <f ca="1">IF(AND($N33&gt;Transfer!$J$16-1,BerechnungTab!$N33&lt;Transfer!$K$16+1,Transfer!$M$16=2,Transfer!$N$16="nv"),1,0)</f>
        <v>0</v>
      </c>
      <c r="AK33" s="90">
        <f ca="1">IF(AND($N33&gt;Transfer!$J$16-1,BerechnungTab!$N33&lt;Transfer!$K$16+1,Transfer!$M$16=3,Transfer!$N$16="vs"),1,0)</f>
        <v>0</v>
      </c>
      <c r="AL33" s="91">
        <f ca="1">IF(AND($N33&gt;Transfer!$J$16-1,BerechnungTab!$N33&lt;Transfer!$K$16+1,Transfer!$M$16=3,Transfer!$N$16="nv"),1,0)</f>
        <v>0</v>
      </c>
      <c r="AM33" s="35">
        <f ca="1">IF(AND($N33&gt;Transfer!$J$17-1,BerechnungTab!$N33&lt;Transfer!$K$17+1,Transfer!$M$17=1,Transfer!$N$17="vs"),1,0)</f>
        <v>0</v>
      </c>
      <c r="AN33" s="90">
        <f ca="1">IF(AND($N33&gt;Transfer!$J$17-1,BerechnungTab!$N33&lt;Transfer!$K$17+1,Transfer!$M$17=1,Transfer!$N$17="nv"),1,0)</f>
        <v>0</v>
      </c>
      <c r="AO33" s="90">
        <f ca="1">IF(AND($N33&gt;Transfer!$J$17-1,BerechnungTab!$N33&lt;Transfer!$K$17+1,Transfer!$M$17=2,Transfer!$N$17="vs"),1,0)</f>
        <v>0</v>
      </c>
      <c r="AP33" s="90">
        <f ca="1">IF(AND($N33&gt;Transfer!$J$17-1,BerechnungTab!$N33&lt;Transfer!$K$17+1,Transfer!$M$17=2,Transfer!$N$17="nv"),1,0)</f>
        <v>0</v>
      </c>
      <c r="AQ33" s="90">
        <f ca="1">IF(AND($N33&gt;Transfer!$J$17-1,BerechnungTab!$N33&lt;Transfer!$K$17+1,Transfer!$M$17=3,Transfer!$N$17="vs"),1,0)</f>
        <v>0</v>
      </c>
      <c r="AR33" s="91">
        <f ca="1">IF(AND($N33&gt;Transfer!$J$17-1,BerechnungTab!$N33&lt;Transfer!$K$17+1,Transfer!$M$17=3,Transfer!$N$17="nv"),1,0)</f>
        <v>0</v>
      </c>
      <c r="AS33" s="35">
        <f ca="1">IF(AND($N33&gt;Transfer!$J$18-1,BerechnungTab!$N33&lt;Transfer!$K$18+1,Transfer!$M$18=1,Transfer!$N$18="vs"),1,0)</f>
        <v>0</v>
      </c>
      <c r="AT33" s="90">
        <f ca="1">IF(AND($N33&gt;Transfer!$J$18-1,BerechnungTab!$N33&lt;Transfer!$K$18+1,Transfer!$M$18=1,Transfer!$N$18="nv"),1,0)</f>
        <v>0</v>
      </c>
      <c r="AU33" s="90">
        <f ca="1">IF(AND($N33&gt;Transfer!$J$18-1,BerechnungTab!$N33&lt;Transfer!$K$18+1,Transfer!$M$18=2,Transfer!$N$18="vs"),1,0)</f>
        <v>0</v>
      </c>
      <c r="AV33" s="90">
        <f ca="1">IF(AND($N33&gt;Transfer!$J$18-1,BerechnungTab!$N33&lt;Transfer!$K$18+1,Transfer!$M$18=2,Transfer!$N$18="nv"),1,0)</f>
        <v>0</v>
      </c>
      <c r="AW33" s="90">
        <f ca="1">IF(AND($N33&gt;Transfer!$J$18-1,BerechnungTab!$N33&lt;Transfer!$K$18+1,Transfer!$M$18=3,Transfer!$N$18="vs"),1,0)</f>
        <v>0</v>
      </c>
      <c r="AX33" s="91">
        <f ca="1">IF(AND($N33&gt;Transfer!$J$18-1,BerechnungTab!$N33&lt;Transfer!$K$18+1,Transfer!$M$18=3,Transfer!$N$18="nv"),1,0)</f>
        <v>0</v>
      </c>
      <c r="AY33" s="35">
        <f ca="1">IF(AND($N33&gt;Transfer!$J$19-1,BerechnungTab!$N33&lt;Transfer!$K$19+1,Transfer!$M$19=1,Transfer!$N$19="vs"),1,0)</f>
        <v>0</v>
      </c>
      <c r="AZ33" s="90">
        <f ca="1">IF(AND($N33&gt;Transfer!$J$19-1,BerechnungTab!$N33&lt;Transfer!$K$19+1,Transfer!$M$19=1,Transfer!$N$19="nv"),1,0)</f>
        <v>0</v>
      </c>
      <c r="BA33" s="90">
        <f ca="1">IF(AND($N33&gt;Transfer!$J$19-1,BerechnungTab!$N33&lt;Transfer!$K$19+1,Transfer!$M$19=2,Transfer!$N$19="vs"),1,0)</f>
        <v>0</v>
      </c>
      <c r="BB33" s="90">
        <f ca="1">IF(AND($N33&gt;Transfer!$J$19-1,BerechnungTab!$N33&lt;Transfer!$K$19+1,Transfer!$M$19=2,Transfer!$N$19="nv"),1,0)</f>
        <v>0</v>
      </c>
      <c r="BC33" s="90">
        <f ca="1">IF(AND($N33&gt;Transfer!$J$19-1,BerechnungTab!$N33&lt;Transfer!$K$19+1,Transfer!$M$19=3,Transfer!$N$19="vs"),1,0)</f>
        <v>0</v>
      </c>
      <c r="BD33" s="91">
        <f ca="1">IF(AND($N33&gt;Transfer!$J$19-1,BerechnungTab!$N33&lt;Transfer!$K$19+1,Transfer!$M$19=3,Transfer!$N$19="nv"),1,0)</f>
        <v>0</v>
      </c>
      <c r="BE33" s="35">
        <f ca="1">IF(AND($N33&gt;Transfer!$J$20-1,BerechnungTab!$N33&lt;Transfer!$K$20+1,Transfer!$M$20=1,Transfer!$N$20="vs"),1,0)</f>
        <v>0</v>
      </c>
      <c r="BF33" s="90">
        <f ca="1">IF(AND($N33&gt;Transfer!$J$20-1,BerechnungTab!$N33&lt;Transfer!$K$20+1,Transfer!$M$20=1,Transfer!$N$20="nv"),1,0)</f>
        <v>0</v>
      </c>
      <c r="BG33" s="90">
        <f ca="1">IF(AND($N33&gt;Transfer!$J$20-1,BerechnungTab!$N33&lt;Transfer!$K$20+1,Transfer!$M$20=2,Transfer!$N$20="vs"),1,0)</f>
        <v>0</v>
      </c>
      <c r="BH33" s="90">
        <f ca="1">IF(AND($N33&gt;Transfer!$J$20-1,BerechnungTab!$N33&lt;Transfer!$K$20+1,Transfer!$M$20=2,Transfer!$N$20="nv"),1,0)</f>
        <v>0</v>
      </c>
      <c r="BI33" s="90">
        <f ca="1">IF(AND($N33&gt;Transfer!$J$20-1,BerechnungTab!$N33&lt;Transfer!$K$20+1,Transfer!$M$20=3,Transfer!$N$20="vs"),1,0)</f>
        <v>0</v>
      </c>
      <c r="BJ33" s="91">
        <f ca="1">IF(AND($N33&gt;Transfer!$J$20-1,BerechnungTab!$N33&lt;Transfer!$K$20+1,Transfer!$M$20=3,Transfer!$N$20="nv"),1,0)</f>
        <v>0</v>
      </c>
      <c r="BK33" s="35">
        <f ca="1">IF(AND($N33&gt;Transfer!$J$21-1,BerechnungTab!$N33&lt;Transfer!$K$21+1,Transfer!$M$21=1,Transfer!$N$21="vs"),1,0)</f>
        <v>0</v>
      </c>
      <c r="BL33" s="90">
        <f ca="1">IF(AND($N33&gt;Transfer!$J$21-1,BerechnungTab!$N33&lt;Transfer!$K$21+1,Transfer!$M$21=1,Transfer!$N$21="nv"),1,0)</f>
        <v>0</v>
      </c>
      <c r="BM33" s="90">
        <f ca="1">IF(AND($N33&gt;Transfer!$J$21-1,BerechnungTab!$N33&lt;Transfer!$K$21+1,Transfer!$M$21=2,Transfer!$N$21="vs"),1,0)</f>
        <v>0</v>
      </c>
      <c r="BN33" s="90">
        <f ca="1">IF(AND($N33&gt;Transfer!$J$21-1,BerechnungTab!$N33&lt;Transfer!$K$21+1,Transfer!$M$21=2,Transfer!$N$21="nv"),1,0)</f>
        <v>0</v>
      </c>
      <c r="BO33" s="90">
        <f ca="1">IF(AND($N33&gt;Transfer!$J$21-1,BerechnungTab!$N33&lt;Transfer!$K$21+1,Transfer!$M$21=3,Transfer!$N$21="vs"),1,0)</f>
        <v>0</v>
      </c>
      <c r="BP33" s="91">
        <f ca="1">IF(AND($N33&gt;Transfer!$J$21-1,BerechnungTab!$N33&lt;Transfer!$K$21+1,Transfer!$M$21=3,Transfer!$N$21="nv"),1,0)</f>
        <v>0</v>
      </c>
      <c r="BQ33" s="35">
        <f ca="1">IF(AND($N33&gt;Transfer!$J$22-1,BerechnungTab!$N33&lt;Transfer!$K$22+1,Transfer!$M$22=1,Transfer!$N$22="vs"),1,0)</f>
        <v>0</v>
      </c>
      <c r="BR33" s="90">
        <f ca="1">IF(AND($N33&gt;Transfer!$J$22-1,BerechnungTab!$N33&lt;Transfer!$K$22+1,Transfer!$M$22=1,Transfer!$N$22="nv"),1,0)</f>
        <v>0</v>
      </c>
      <c r="BS33" s="90">
        <f ca="1">IF(AND($N33&gt;Transfer!$J$22-1,BerechnungTab!$N33&lt;Transfer!$K$22+1,Transfer!$M$22=2,Transfer!$N$22="vs"),1,0)</f>
        <v>0</v>
      </c>
      <c r="BT33" s="90">
        <f ca="1">IF(AND($N33&gt;Transfer!$J$22-1,BerechnungTab!$N33&lt;Transfer!$K$22+1,Transfer!$M$22=2,Transfer!$N$22="nv"),1,0)</f>
        <v>0</v>
      </c>
      <c r="BU33" s="90">
        <f ca="1">IF(AND($N33&gt;Transfer!$J$22-1,BerechnungTab!$N33&lt;Transfer!$K$22+1,Transfer!$M$22=3,Transfer!$N$22="vs"),1,0)</f>
        <v>0</v>
      </c>
      <c r="BV33" s="91">
        <f ca="1">IF(AND($N33&gt;Transfer!$J$22-1,BerechnungTab!$N33&lt;Transfer!$K$22+1,Transfer!$M$22=3,Transfer!$N$22="nv"),1,0)</f>
        <v>0</v>
      </c>
    </row>
    <row r="34" spans="1:74" ht="13" thickBot="1">
      <c r="A34" t="s">
        <v>122</v>
      </c>
      <c r="C34" t="s">
        <v>123</v>
      </c>
      <c r="D34" s="98"/>
      <c r="E34" s="99" t="s">
        <v>127</v>
      </c>
      <c r="F34" s="100"/>
      <c r="G34" s="102"/>
      <c r="H34" s="91">
        <f t="shared" ca="1" si="0"/>
        <v>0</v>
      </c>
      <c r="I34" s="16">
        <f t="shared" ca="1" si="1"/>
        <v>0</v>
      </c>
      <c r="J34" s="16">
        <f t="shared" ca="1" si="2"/>
        <v>0</v>
      </c>
      <c r="K34" s="16">
        <f t="shared" ca="1" si="3"/>
        <v>0</v>
      </c>
      <c r="L34" s="16">
        <f t="shared" ca="1" si="4"/>
        <v>0</v>
      </c>
      <c r="M34" s="16">
        <f t="shared" ca="1" si="5"/>
        <v>0</v>
      </c>
      <c r="N34" s="16">
        <f t="shared" ca="1" si="6"/>
        <v>2007</v>
      </c>
      <c r="O34" s="35">
        <f ca="1">IF(AND($N34&gt;Transfer!$J$13-1,BerechnungTab!$N34&lt;Transfer!$K$13+1,Transfer!$M$13=1,Transfer!$N$13="vs"),1,0)</f>
        <v>0</v>
      </c>
      <c r="P34" s="90">
        <f ca="1">IF(AND($N34&gt;Transfer!$J$13-1,BerechnungTab!$N34&lt;Transfer!$K$13+1,Transfer!$M$13=1,Transfer!$N$13="nv"),1,0)</f>
        <v>0</v>
      </c>
      <c r="Q34" s="90">
        <f ca="1">IF(AND($N34&gt;Transfer!$J$13-1,BerechnungTab!$N34&lt;Transfer!$K$13+1,Transfer!$M$13=2,Transfer!$N$13="vs"),1,0)</f>
        <v>0</v>
      </c>
      <c r="R34" s="90">
        <f ca="1">IF(AND($N34&gt;Transfer!$J$13-1,BerechnungTab!$N34&lt;Transfer!$K$13+1,Transfer!$M$13=2,Transfer!$N$13="nv"),1,0)</f>
        <v>0</v>
      </c>
      <c r="S34" s="90">
        <f ca="1">IF(AND($N34&gt;Transfer!$J$13-1,BerechnungTab!$N34&lt;Transfer!$K$13+1,Transfer!$M$13=3,Transfer!$N$13="vs"),1,0)</f>
        <v>0</v>
      </c>
      <c r="T34" s="91">
        <f ca="1">IF(AND($N34&gt;Transfer!$J$13-1,BerechnungTab!$N34&lt;Transfer!$K$13+1,Transfer!$M$13=3,Transfer!$N$13="nv"),1,0)</f>
        <v>0</v>
      </c>
      <c r="U34" s="35">
        <f ca="1">IF(AND($N34&gt;Transfer!$J$14-1,BerechnungTab!$N34&lt;Transfer!$K$14+1,Transfer!$M$14=1,Transfer!$N$14="vs"),1,0)</f>
        <v>0</v>
      </c>
      <c r="V34" s="90">
        <f ca="1">IF(AND($N34&gt;Transfer!$J$14-1,BerechnungTab!$N34&lt;Transfer!$K$14+1,Transfer!$M$14=1,Transfer!$N$14="nv"),1,0)</f>
        <v>0</v>
      </c>
      <c r="W34" s="90">
        <f ca="1">IF(AND($N34&gt;Transfer!$J$14-1,BerechnungTab!$N34&lt;Transfer!$K$14+1,Transfer!$M$14=2,Transfer!$N$14="vs"),1,0)</f>
        <v>0</v>
      </c>
      <c r="X34" s="90">
        <f ca="1">IF(AND($N34&gt;Transfer!$J$14-1,BerechnungTab!$N34&lt;Transfer!$K$14+1,Transfer!$M$14=2,Transfer!$N$14="nv"),1,0)</f>
        <v>0</v>
      </c>
      <c r="Y34" s="90">
        <f ca="1">IF(AND($N34&gt;Transfer!$J$14-1,BerechnungTab!$N34&lt;Transfer!$K$14+1,Transfer!$M$14=3,Transfer!$N$14="vs"),1,0)</f>
        <v>0</v>
      </c>
      <c r="Z34" s="91">
        <f ca="1">IF(AND($N34&gt;Transfer!$J$14-1,BerechnungTab!$N34&lt;Transfer!$K$14+1,Transfer!$M$14=3,Transfer!$N$14="nv"),1,0)</f>
        <v>0</v>
      </c>
      <c r="AA34" s="35">
        <f ca="1">IF(AND($N34&gt;Transfer!$J$15-1,BerechnungTab!$N34&lt;Transfer!$K$15+1,Transfer!$M$15=1,Transfer!$N$15="vs"),1,0)</f>
        <v>0</v>
      </c>
      <c r="AB34" s="90">
        <f ca="1">IF(AND($N34&gt;Transfer!$J$15-1,BerechnungTab!$N34&lt;Transfer!$K$15+1,Transfer!$M$15=1,Transfer!$N$15="nv"),1,0)</f>
        <v>0</v>
      </c>
      <c r="AC34" s="90">
        <f ca="1">IF(AND($N34&gt;Transfer!$J$15-1,BerechnungTab!$N34&lt;Transfer!$K$15+1,Transfer!$M$15=2,Transfer!$N$15="vs"),1,0)</f>
        <v>0</v>
      </c>
      <c r="AD34" s="90">
        <f ca="1">IF(AND($N34&gt;Transfer!$J$15-1,BerechnungTab!$N34&lt;Transfer!$K$15+1,Transfer!$M$15=2,Transfer!$N$15="nv"),1,0)</f>
        <v>0</v>
      </c>
      <c r="AE34" s="90">
        <f ca="1">IF(AND($N34&gt;Transfer!$J$15-1,BerechnungTab!$N34&lt;Transfer!$K$15+1,Transfer!$M$15=3,Transfer!$N$15="vs"),1,0)</f>
        <v>0</v>
      </c>
      <c r="AF34" s="91">
        <f ca="1">IF(AND($N34&gt;Transfer!$J$15-1,BerechnungTab!$N34&lt;Transfer!$K$15+1,Transfer!$M$15=3,Transfer!$N$15="nv"),1,0)</f>
        <v>0</v>
      </c>
      <c r="AG34" s="35">
        <f ca="1">IF(AND($N34&gt;Transfer!$J$16-1,BerechnungTab!$N34&lt;Transfer!$K$16+1,Transfer!$M$16=1,Transfer!$N$16="vs"),1,0)</f>
        <v>0</v>
      </c>
      <c r="AH34" s="90">
        <f ca="1">IF(AND($N34&gt;Transfer!$J$16-1,BerechnungTab!$N34&lt;Transfer!$K$16+1,Transfer!$M$16=1,Transfer!$N$16="nv"),1,0)</f>
        <v>0</v>
      </c>
      <c r="AI34" s="90">
        <f ca="1">IF(AND($N34&gt;Transfer!$J$16-1,BerechnungTab!$N34&lt;Transfer!$K$16+1,Transfer!$M$16=2,Transfer!$N$16="vs"),1,0)</f>
        <v>0</v>
      </c>
      <c r="AJ34" s="90">
        <f ca="1">IF(AND($N34&gt;Transfer!$J$16-1,BerechnungTab!$N34&lt;Transfer!$K$16+1,Transfer!$M$16=2,Transfer!$N$16="nv"),1,0)</f>
        <v>0</v>
      </c>
      <c r="AK34" s="90">
        <f ca="1">IF(AND($N34&gt;Transfer!$J$16-1,BerechnungTab!$N34&lt;Transfer!$K$16+1,Transfer!$M$16=3,Transfer!$N$16="vs"),1,0)</f>
        <v>0</v>
      </c>
      <c r="AL34" s="91">
        <f ca="1">IF(AND($N34&gt;Transfer!$J$16-1,BerechnungTab!$N34&lt;Transfer!$K$16+1,Transfer!$M$16=3,Transfer!$N$16="nv"),1,0)</f>
        <v>0</v>
      </c>
      <c r="AM34" s="35">
        <f ca="1">IF(AND($N34&gt;Transfer!$J$17-1,BerechnungTab!$N34&lt;Transfer!$K$17+1,Transfer!$M$17=1,Transfer!$N$17="vs"),1,0)</f>
        <v>0</v>
      </c>
      <c r="AN34" s="90">
        <f ca="1">IF(AND($N34&gt;Transfer!$J$17-1,BerechnungTab!$N34&lt;Transfer!$K$17+1,Transfer!$M$17=1,Transfer!$N$17="nv"),1,0)</f>
        <v>0</v>
      </c>
      <c r="AO34" s="90">
        <f ca="1">IF(AND($N34&gt;Transfer!$J$17-1,BerechnungTab!$N34&lt;Transfer!$K$17+1,Transfer!$M$17=2,Transfer!$N$17="vs"),1,0)</f>
        <v>0</v>
      </c>
      <c r="AP34" s="90">
        <f ca="1">IF(AND($N34&gt;Transfer!$J$17-1,BerechnungTab!$N34&lt;Transfer!$K$17+1,Transfer!$M$17=2,Transfer!$N$17="nv"),1,0)</f>
        <v>0</v>
      </c>
      <c r="AQ34" s="90">
        <f ca="1">IF(AND($N34&gt;Transfer!$J$17-1,BerechnungTab!$N34&lt;Transfer!$K$17+1,Transfer!$M$17=3,Transfer!$N$17="vs"),1,0)</f>
        <v>0</v>
      </c>
      <c r="AR34" s="91">
        <f ca="1">IF(AND($N34&gt;Transfer!$J$17-1,BerechnungTab!$N34&lt;Transfer!$K$17+1,Transfer!$M$17=3,Transfer!$N$17="nv"),1,0)</f>
        <v>0</v>
      </c>
      <c r="AS34" s="35">
        <f ca="1">IF(AND($N34&gt;Transfer!$J$18-1,BerechnungTab!$N34&lt;Transfer!$K$18+1,Transfer!$M$18=1,Transfer!$N$18="vs"),1,0)</f>
        <v>0</v>
      </c>
      <c r="AT34" s="90">
        <f ca="1">IF(AND($N34&gt;Transfer!$J$18-1,BerechnungTab!$N34&lt;Transfer!$K$18+1,Transfer!$M$18=1,Transfer!$N$18="nv"),1,0)</f>
        <v>0</v>
      </c>
      <c r="AU34" s="90">
        <f ca="1">IF(AND($N34&gt;Transfer!$J$18-1,BerechnungTab!$N34&lt;Transfer!$K$18+1,Transfer!$M$18=2,Transfer!$N$18="vs"),1,0)</f>
        <v>0</v>
      </c>
      <c r="AV34" s="90">
        <f ca="1">IF(AND($N34&gt;Transfer!$J$18-1,BerechnungTab!$N34&lt;Transfer!$K$18+1,Transfer!$M$18=2,Transfer!$N$18="nv"),1,0)</f>
        <v>0</v>
      </c>
      <c r="AW34" s="90">
        <f ca="1">IF(AND($N34&gt;Transfer!$J$18-1,BerechnungTab!$N34&lt;Transfer!$K$18+1,Transfer!$M$18=3,Transfer!$N$18="vs"),1,0)</f>
        <v>0</v>
      </c>
      <c r="AX34" s="91">
        <f ca="1">IF(AND($N34&gt;Transfer!$J$18-1,BerechnungTab!$N34&lt;Transfer!$K$18+1,Transfer!$M$18=3,Transfer!$N$18="nv"),1,0)</f>
        <v>0</v>
      </c>
      <c r="AY34" s="35">
        <f ca="1">IF(AND($N34&gt;Transfer!$J$19-1,BerechnungTab!$N34&lt;Transfer!$K$19+1,Transfer!$M$19=1,Transfer!$N$19="vs"),1,0)</f>
        <v>0</v>
      </c>
      <c r="AZ34" s="90">
        <f ca="1">IF(AND($N34&gt;Transfer!$J$19-1,BerechnungTab!$N34&lt;Transfer!$K$19+1,Transfer!$M$19=1,Transfer!$N$19="nv"),1,0)</f>
        <v>0</v>
      </c>
      <c r="BA34" s="90">
        <f ca="1">IF(AND($N34&gt;Transfer!$J$19-1,BerechnungTab!$N34&lt;Transfer!$K$19+1,Transfer!$M$19=2,Transfer!$N$19="vs"),1,0)</f>
        <v>0</v>
      </c>
      <c r="BB34" s="90">
        <f ca="1">IF(AND($N34&gt;Transfer!$J$19-1,BerechnungTab!$N34&lt;Transfer!$K$19+1,Transfer!$M$19=2,Transfer!$N$19="nv"),1,0)</f>
        <v>0</v>
      </c>
      <c r="BC34" s="90">
        <f ca="1">IF(AND($N34&gt;Transfer!$J$19-1,BerechnungTab!$N34&lt;Transfer!$K$19+1,Transfer!$M$19=3,Transfer!$N$19="vs"),1,0)</f>
        <v>0</v>
      </c>
      <c r="BD34" s="91">
        <f ca="1">IF(AND($N34&gt;Transfer!$J$19-1,BerechnungTab!$N34&lt;Transfer!$K$19+1,Transfer!$M$19=3,Transfer!$N$19="nv"),1,0)</f>
        <v>0</v>
      </c>
      <c r="BE34" s="35">
        <f ca="1">IF(AND($N34&gt;Transfer!$J$20-1,BerechnungTab!$N34&lt;Transfer!$K$20+1,Transfer!$M$20=1,Transfer!$N$20="vs"),1,0)</f>
        <v>0</v>
      </c>
      <c r="BF34" s="90">
        <f ca="1">IF(AND($N34&gt;Transfer!$J$20-1,BerechnungTab!$N34&lt;Transfer!$K$20+1,Transfer!$M$20=1,Transfer!$N$20="nv"),1,0)</f>
        <v>0</v>
      </c>
      <c r="BG34" s="90">
        <f ca="1">IF(AND($N34&gt;Transfer!$J$20-1,BerechnungTab!$N34&lt;Transfer!$K$20+1,Transfer!$M$20=2,Transfer!$N$20="vs"),1,0)</f>
        <v>0</v>
      </c>
      <c r="BH34" s="90">
        <f ca="1">IF(AND($N34&gt;Transfer!$J$20-1,BerechnungTab!$N34&lt;Transfer!$K$20+1,Transfer!$M$20=2,Transfer!$N$20="nv"),1,0)</f>
        <v>0</v>
      </c>
      <c r="BI34" s="90">
        <f ca="1">IF(AND($N34&gt;Transfer!$J$20-1,BerechnungTab!$N34&lt;Transfer!$K$20+1,Transfer!$M$20=3,Transfer!$N$20="vs"),1,0)</f>
        <v>0</v>
      </c>
      <c r="BJ34" s="91">
        <f ca="1">IF(AND($N34&gt;Transfer!$J$20-1,BerechnungTab!$N34&lt;Transfer!$K$20+1,Transfer!$M$20=3,Transfer!$N$20="nv"),1,0)</f>
        <v>0</v>
      </c>
      <c r="BK34" s="35">
        <f ca="1">IF(AND($N34&gt;Transfer!$J$21-1,BerechnungTab!$N34&lt;Transfer!$K$21+1,Transfer!$M$21=1,Transfer!$N$21="vs"),1,0)</f>
        <v>0</v>
      </c>
      <c r="BL34" s="90">
        <f ca="1">IF(AND($N34&gt;Transfer!$J$21-1,BerechnungTab!$N34&lt;Transfer!$K$21+1,Transfer!$M$21=1,Transfer!$N$21="nv"),1,0)</f>
        <v>0</v>
      </c>
      <c r="BM34" s="90">
        <f ca="1">IF(AND($N34&gt;Transfer!$J$21-1,BerechnungTab!$N34&lt;Transfer!$K$21+1,Transfer!$M$21=2,Transfer!$N$21="vs"),1,0)</f>
        <v>0</v>
      </c>
      <c r="BN34" s="90">
        <f ca="1">IF(AND($N34&gt;Transfer!$J$21-1,BerechnungTab!$N34&lt;Transfer!$K$21+1,Transfer!$M$21=2,Transfer!$N$21="nv"),1,0)</f>
        <v>0</v>
      </c>
      <c r="BO34" s="90">
        <f ca="1">IF(AND($N34&gt;Transfer!$J$21-1,BerechnungTab!$N34&lt;Transfer!$K$21+1,Transfer!$M$21=3,Transfer!$N$21="vs"),1,0)</f>
        <v>0</v>
      </c>
      <c r="BP34" s="91">
        <f ca="1">IF(AND($N34&gt;Transfer!$J$21-1,BerechnungTab!$N34&lt;Transfer!$K$21+1,Transfer!$M$21=3,Transfer!$N$21="nv"),1,0)</f>
        <v>0</v>
      </c>
      <c r="BQ34" s="35">
        <f ca="1">IF(AND($N34&gt;Transfer!$J$22-1,BerechnungTab!$N34&lt;Transfer!$K$22+1,Transfer!$M$22=1,Transfer!$N$22="vs"),1,0)</f>
        <v>0</v>
      </c>
      <c r="BR34" s="90">
        <f ca="1">IF(AND($N34&gt;Transfer!$J$22-1,BerechnungTab!$N34&lt;Transfer!$K$22+1,Transfer!$M$22=1,Transfer!$N$22="nv"),1,0)</f>
        <v>0</v>
      </c>
      <c r="BS34" s="90">
        <f ca="1">IF(AND($N34&gt;Transfer!$J$22-1,BerechnungTab!$N34&lt;Transfer!$K$22+1,Transfer!$M$22=2,Transfer!$N$22="vs"),1,0)</f>
        <v>0</v>
      </c>
      <c r="BT34" s="90">
        <f ca="1">IF(AND($N34&gt;Transfer!$J$22-1,BerechnungTab!$N34&lt;Transfer!$K$22+1,Transfer!$M$22=2,Transfer!$N$22="nv"),1,0)</f>
        <v>0</v>
      </c>
      <c r="BU34" s="90">
        <f ca="1">IF(AND($N34&gt;Transfer!$J$22-1,BerechnungTab!$N34&lt;Transfer!$K$22+1,Transfer!$M$22=3,Transfer!$N$22="vs"),1,0)</f>
        <v>0</v>
      </c>
      <c r="BV34" s="91">
        <f ca="1">IF(AND($N34&gt;Transfer!$J$22-1,BerechnungTab!$N34&lt;Transfer!$K$22+1,Transfer!$M$22=3,Transfer!$N$22="nv"),1,0)</f>
        <v>0</v>
      </c>
    </row>
    <row r="35" spans="1:74" ht="13" thickBot="1">
      <c r="C35" t="s">
        <v>124</v>
      </c>
      <c r="D35" s="39"/>
      <c r="E35" s="101">
        <v>144</v>
      </c>
      <c r="F35" s="39"/>
      <c r="G35" s="102"/>
      <c r="H35" s="91">
        <f t="shared" ca="1" si="0"/>
        <v>0</v>
      </c>
      <c r="I35" s="16">
        <f t="shared" ca="1" si="1"/>
        <v>0</v>
      </c>
      <c r="J35" s="16">
        <f t="shared" ca="1" si="2"/>
        <v>0</v>
      </c>
      <c r="K35" s="16">
        <f t="shared" ca="1" si="3"/>
        <v>0</v>
      </c>
      <c r="L35" s="16">
        <f t="shared" ca="1" si="4"/>
        <v>0</v>
      </c>
      <c r="M35" s="16">
        <f t="shared" ca="1" si="5"/>
        <v>0</v>
      </c>
      <c r="N35" s="16">
        <f t="shared" ca="1" si="6"/>
        <v>2008</v>
      </c>
      <c r="O35" s="35">
        <f ca="1">IF(AND($N35&gt;Transfer!$J$13-1,BerechnungTab!$N35&lt;Transfer!$K$13+1,Transfer!$M$13=1,Transfer!$N$13="vs"),1,0)</f>
        <v>0</v>
      </c>
      <c r="P35" s="90">
        <f ca="1">IF(AND($N35&gt;Transfer!$J$13-1,BerechnungTab!$N35&lt;Transfer!$K$13+1,Transfer!$M$13=1,Transfer!$N$13="nv"),1,0)</f>
        <v>0</v>
      </c>
      <c r="Q35" s="90">
        <f ca="1">IF(AND($N35&gt;Transfer!$J$13-1,BerechnungTab!$N35&lt;Transfer!$K$13+1,Transfer!$M$13=2,Transfer!$N$13="vs"),1,0)</f>
        <v>0</v>
      </c>
      <c r="R35" s="90">
        <f ca="1">IF(AND($N35&gt;Transfer!$J$13-1,BerechnungTab!$N35&lt;Transfer!$K$13+1,Transfer!$M$13=2,Transfer!$N$13="nv"),1,0)</f>
        <v>0</v>
      </c>
      <c r="S35" s="90">
        <f ca="1">IF(AND($N35&gt;Transfer!$J$13-1,BerechnungTab!$N35&lt;Transfer!$K$13+1,Transfer!$M$13=3,Transfer!$N$13="vs"),1,0)</f>
        <v>0</v>
      </c>
      <c r="T35" s="91">
        <f ca="1">IF(AND($N35&gt;Transfer!$J$13-1,BerechnungTab!$N35&lt;Transfer!$K$13+1,Transfer!$M$13=3,Transfer!$N$13="nv"),1,0)</f>
        <v>0</v>
      </c>
      <c r="U35" s="35">
        <f ca="1">IF(AND($N35&gt;Transfer!$J$14-1,BerechnungTab!$N35&lt;Transfer!$K$14+1,Transfer!$M$14=1,Transfer!$N$14="vs"),1,0)</f>
        <v>0</v>
      </c>
      <c r="V35" s="90">
        <f ca="1">IF(AND($N35&gt;Transfer!$J$14-1,BerechnungTab!$N35&lt;Transfer!$K$14+1,Transfer!$M$14=1,Transfer!$N$14="nv"),1,0)</f>
        <v>0</v>
      </c>
      <c r="W35" s="90">
        <f ca="1">IF(AND($N35&gt;Transfer!$J$14-1,BerechnungTab!$N35&lt;Transfer!$K$14+1,Transfer!$M$14=2,Transfer!$N$14="vs"),1,0)</f>
        <v>0</v>
      </c>
      <c r="X35" s="90">
        <f ca="1">IF(AND($N35&gt;Transfer!$J$14-1,BerechnungTab!$N35&lt;Transfer!$K$14+1,Transfer!$M$14=2,Transfer!$N$14="nv"),1,0)</f>
        <v>0</v>
      </c>
      <c r="Y35" s="90">
        <f ca="1">IF(AND($N35&gt;Transfer!$J$14-1,BerechnungTab!$N35&lt;Transfer!$K$14+1,Transfer!$M$14=3,Transfer!$N$14="vs"),1,0)</f>
        <v>0</v>
      </c>
      <c r="Z35" s="91">
        <f ca="1">IF(AND($N35&gt;Transfer!$J$14-1,BerechnungTab!$N35&lt;Transfer!$K$14+1,Transfer!$M$14=3,Transfer!$N$14="nv"),1,0)</f>
        <v>0</v>
      </c>
      <c r="AA35" s="35">
        <f ca="1">IF(AND($N35&gt;Transfer!$J$15-1,BerechnungTab!$N35&lt;Transfer!$K$15+1,Transfer!$M$15=1,Transfer!$N$15="vs"),1,0)</f>
        <v>0</v>
      </c>
      <c r="AB35" s="90">
        <f ca="1">IF(AND($N35&gt;Transfer!$J$15-1,BerechnungTab!$N35&lt;Transfer!$K$15+1,Transfer!$M$15=1,Transfer!$N$15="nv"),1,0)</f>
        <v>0</v>
      </c>
      <c r="AC35" s="90">
        <f ca="1">IF(AND($N35&gt;Transfer!$J$15-1,BerechnungTab!$N35&lt;Transfer!$K$15+1,Transfer!$M$15=2,Transfer!$N$15="vs"),1,0)</f>
        <v>0</v>
      </c>
      <c r="AD35" s="90">
        <f ca="1">IF(AND($N35&gt;Transfer!$J$15-1,BerechnungTab!$N35&lt;Transfer!$K$15+1,Transfer!$M$15=2,Transfer!$N$15="nv"),1,0)</f>
        <v>0</v>
      </c>
      <c r="AE35" s="90">
        <f ca="1">IF(AND($N35&gt;Transfer!$J$15-1,BerechnungTab!$N35&lt;Transfer!$K$15+1,Transfer!$M$15=3,Transfer!$N$15="vs"),1,0)</f>
        <v>0</v>
      </c>
      <c r="AF35" s="91">
        <f ca="1">IF(AND($N35&gt;Transfer!$J$15-1,BerechnungTab!$N35&lt;Transfer!$K$15+1,Transfer!$M$15=3,Transfer!$N$15="nv"),1,0)</f>
        <v>0</v>
      </c>
      <c r="AG35" s="35">
        <f ca="1">IF(AND($N35&gt;Transfer!$J$16-1,BerechnungTab!$N35&lt;Transfer!$K$16+1,Transfer!$M$16=1,Transfer!$N$16="vs"),1,0)</f>
        <v>0</v>
      </c>
      <c r="AH35" s="90">
        <f ca="1">IF(AND($N35&gt;Transfer!$J$16-1,BerechnungTab!$N35&lt;Transfer!$K$16+1,Transfer!$M$16=1,Transfer!$N$16="nv"),1,0)</f>
        <v>0</v>
      </c>
      <c r="AI35" s="90">
        <f ca="1">IF(AND($N35&gt;Transfer!$J$16-1,BerechnungTab!$N35&lt;Transfer!$K$16+1,Transfer!$M$16=2,Transfer!$N$16="vs"),1,0)</f>
        <v>0</v>
      </c>
      <c r="AJ35" s="90">
        <f ca="1">IF(AND($N35&gt;Transfer!$J$16-1,BerechnungTab!$N35&lt;Transfer!$K$16+1,Transfer!$M$16=2,Transfer!$N$16="nv"),1,0)</f>
        <v>0</v>
      </c>
      <c r="AK35" s="90">
        <f ca="1">IF(AND($N35&gt;Transfer!$J$16-1,BerechnungTab!$N35&lt;Transfer!$K$16+1,Transfer!$M$16=3,Transfer!$N$16="vs"),1,0)</f>
        <v>0</v>
      </c>
      <c r="AL35" s="91">
        <f ca="1">IF(AND($N35&gt;Transfer!$J$16-1,BerechnungTab!$N35&lt;Transfer!$K$16+1,Transfer!$M$16=3,Transfer!$N$16="nv"),1,0)</f>
        <v>0</v>
      </c>
      <c r="AM35" s="35">
        <f ca="1">IF(AND($N35&gt;Transfer!$J$17-1,BerechnungTab!$N35&lt;Transfer!$K$17+1,Transfer!$M$17=1,Transfer!$N$17="vs"),1,0)</f>
        <v>0</v>
      </c>
      <c r="AN35" s="90">
        <f ca="1">IF(AND($N35&gt;Transfer!$J$17-1,BerechnungTab!$N35&lt;Transfer!$K$17+1,Transfer!$M$17=1,Transfer!$N$17="nv"),1,0)</f>
        <v>0</v>
      </c>
      <c r="AO35" s="90">
        <f ca="1">IF(AND($N35&gt;Transfer!$J$17-1,BerechnungTab!$N35&lt;Transfer!$K$17+1,Transfer!$M$17=2,Transfer!$N$17="vs"),1,0)</f>
        <v>0</v>
      </c>
      <c r="AP35" s="90">
        <f ca="1">IF(AND($N35&gt;Transfer!$J$17-1,BerechnungTab!$N35&lt;Transfer!$K$17+1,Transfer!$M$17=2,Transfer!$N$17="nv"),1,0)</f>
        <v>0</v>
      </c>
      <c r="AQ35" s="90">
        <f ca="1">IF(AND($N35&gt;Transfer!$J$17-1,BerechnungTab!$N35&lt;Transfer!$K$17+1,Transfer!$M$17=3,Transfer!$N$17="vs"),1,0)</f>
        <v>0</v>
      </c>
      <c r="AR35" s="91">
        <f ca="1">IF(AND($N35&gt;Transfer!$J$17-1,BerechnungTab!$N35&lt;Transfer!$K$17+1,Transfer!$M$17=3,Transfer!$N$17="nv"),1,0)</f>
        <v>0</v>
      </c>
      <c r="AS35" s="35">
        <f ca="1">IF(AND($N35&gt;Transfer!$J$18-1,BerechnungTab!$N35&lt;Transfer!$K$18+1,Transfer!$M$18=1,Transfer!$N$18="vs"),1,0)</f>
        <v>0</v>
      </c>
      <c r="AT35" s="90">
        <f ca="1">IF(AND($N35&gt;Transfer!$J$18-1,BerechnungTab!$N35&lt;Transfer!$K$18+1,Transfer!$M$18=1,Transfer!$N$18="nv"),1,0)</f>
        <v>0</v>
      </c>
      <c r="AU35" s="90">
        <f ca="1">IF(AND($N35&gt;Transfer!$J$18-1,BerechnungTab!$N35&lt;Transfer!$K$18+1,Transfer!$M$18=2,Transfer!$N$18="vs"),1,0)</f>
        <v>0</v>
      </c>
      <c r="AV35" s="90">
        <f ca="1">IF(AND($N35&gt;Transfer!$J$18-1,BerechnungTab!$N35&lt;Transfer!$K$18+1,Transfer!$M$18=2,Transfer!$N$18="nv"),1,0)</f>
        <v>0</v>
      </c>
      <c r="AW35" s="90">
        <f ca="1">IF(AND($N35&gt;Transfer!$J$18-1,BerechnungTab!$N35&lt;Transfer!$K$18+1,Transfer!$M$18=3,Transfer!$N$18="vs"),1,0)</f>
        <v>0</v>
      </c>
      <c r="AX35" s="91">
        <f ca="1">IF(AND($N35&gt;Transfer!$J$18-1,BerechnungTab!$N35&lt;Transfer!$K$18+1,Transfer!$M$18=3,Transfer!$N$18="nv"),1,0)</f>
        <v>0</v>
      </c>
      <c r="AY35" s="35">
        <f ca="1">IF(AND($N35&gt;Transfer!$J$19-1,BerechnungTab!$N35&lt;Transfer!$K$19+1,Transfer!$M$19=1,Transfer!$N$19="vs"),1,0)</f>
        <v>0</v>
      </c>
      <c r="AZ35" s="90">
        <f ca="1">IF(AND($N35&gt;Transfer!$J$19-1,BerechnungTab!$N35&lt;Transfer!$K$19+1,Transfer!$M$19=1,Transfer!$N$19="nv"),1,0)</f>
        <v>0</v>
      </c>
      <c r="BA35" s="90">
        <f ca="1">IF(AND($N35&gt;Transfer!$J$19-1,BerechnungTab!$N35&lt;Transfer!$K$19+1,Transfer!$M$19=2,Transfer!$N$19="vs"),1,0)</f>
        <v>0</v>
      </c>
      <c r="BB35" s="90">
        <f ca="1">IF(AND($N35&gt;Transfer!$J$19-1,BerechnungTab!$N35&lt;Transfer!$K$19+1,Transfer!$M$19=2,Transfer!$N$19="nv"),1,0)</f>
        <v>0</v>
      </c>
      <c r="BC35" s="90">
        <f ca="1">IF(AND($N35&gt;Transfer!$J$19-1,BerechnungTab!$N35&lt;Transfer!$K$19+1,Transfer!$M$19=3,Transfer!$N$19="vs"),1,0)</f>
        <v>0</v>
      </c>
      <c r="BD35" s="91">
        <f ca="1">IF(AND($N35&gt;Transfer!$J$19-1,BerechnungTab!$N35&lt;Transfer!$K$19+1,Transfer!$M$19=3,Transfer!$N$19="nv"),1,0)</f>
        <v>0</v>
      </c>
      <c r="BE35" s="35">
        <f ca="1">IF(AND($N35&gt;Transfer!$J$20-1,BerechnungTab!$N35&lt;Transfer!$K$20+1,Transfer!$M$20=1,Transfer!$N$20="vs"),1,0)</f>
        <v>0</v>
      </c>
      <c r="BF35" s="90">
        <f ca="1">IF(AND($N35&gt;Transfer!$J$20-1,BerechnungTab!$N35&lt;Transfer!$K$20+1,Transfer!$M$20=1,Transfer!$N$20="nv"),1,0)</f>
        <v>0</v>
      </c>
      <c r="BG35" s="90">
        <f ca="1">IF(AND($N35&gt;Transfer!$J$20-1,BerechnungTab!$N35&lt;Transfer!$K$20+1,Transfer!$M$20=2,Transfer!$N$20="vs"),1,0)</f>
        <v>0</v>
      </c>
      <c r="BH35" s="90">
        <f ca="1">IF(AND($N35&gt;Transfer!$J$20-1,BerechnungTab!$N35&lt;Transfer!$K$20+1,Transfer!$M$20=2,Transfer!$N$20="nv"),1,0)</f>
        <v>0</v>
      </c>
      <c r="BI35" s="90">
        <f ca="1">IF(AND($N35&gt;Transfer!$J$20-1,BerechnungTab!$N35&lt;Transfer!$K$20+1,Transfer!$M$20=3,Transfer!$N$20="vs"),1,0)</f>
        <v>0</v>
      </c>
      <c r="BJ35" s="91">
        <f ca="1">IF(AND($N35&gt;Transfer!$J$20-1,BerechnungTab!$N35&lt;Transfer!$K$20+1,Transfer!$M$20=3,Transfer!$N$20="nv"),1,0)</f>
        <v>0</v>
      </c>
      <c r="BK35" s="35">
        <f ca="1">IF(AND($N35&gt;Transfer!$J$21-1,BerechnungTab!$N35&lt;Transfer!$K$21+1,Transfer!$M$21=1,Transfer!$N$21="vs"),1,0)</f>
        <v>0</v>
      </c>
      <c r="BL35" s="90">
        <f ca="1">IF(AND($N35&gt;Transfer!$J$21-1,BerechnungTab!$N35&lt;Transfer!$K$21+1,Transfer!$M$21=1,Transfer!$N$21="nv"),1,0)</f>
        <v>0</v>
      </c>
      <c r="BM35" s="90">
        <f ca="1">IF(AND($N35&gt;Transfer!$J$21-1,BerechnungTab!$N35&lt;Transfer!$K$21+1,Transfer!$M$21=2,Transfer!$N$21="vs"),1,0)</f>
        <v>0</v>
      </c>
      <c r="BN35" s="90">
        <f ca="1">IF(AND($N35&gt;Transfer!$J$21-1,BerechnungTab!$N35&lt;Transfer!$K$21+1,Transfer!$M$21=2,Transfer!$N$21="nv"),1,0)</f>
        <v>0</v>
      </c>
      <c r="BO35" s="90">
        <f ca="1">IF(AND($N35&gt;Transfer!$J$21-1,BerechnungTab!$N35&lt;Transfer!$K$21+1,Transfer!$M$21=3,Transfer!$N$21="vs"),1,0)</f>
        <v>0</v>
      </c>
      <c r="BP35" s="91">
        <f ca="1">IF(AND($N35&gt;Transfer!$J$21-1,BerechnungTab!$N35&lt;Transfer!$K$21+1,Transfer!$M$21=3,Transfer!$N$21="nv"),1,0)</f>
        <v>0</v>
      </c>
      <c r="BQ35" s="35">
        <f ca="1">IF(AND($N35&gt;Transfer!$J$22-1,BerechnungTab!$N35&lt;Transfer!$K$22+1,Transfer!$M$22=1,Transfer!$N$22="vs"),1,0)</f>
        <v>0</v>
      </c>
      <c r="BR35" s="90">
        <f ca="1">IF(AND($N35&gt;Transfer!$J$22-1,BerechnungTab!$N35&lt;Transfer!$K$22+1,Transfer!$M$22=1,Transfer!$N$22="nv"),1,0)</f>
        <v>0</v>
      </c>
      <c r="BS35" s="90">
        <f ca="1">IF(AND($N35&gt;Transfer!$J$22-1,BerechnungTab!$N35&lt;Transfer!$K$22+1,Transfer!$M$22=2,Transfer!$N$22="vs"),1,0)</f>
        <v>0</v>
      </c>
      <c r="BT35" s="90">
        <f ca="1">IF(AND($N35&gt;Transfer!$J$22-1,BerechnungTab!$N35&lt;Transfer!$K$22+1,Transfer!$M$22=2,Transfer!$N$22="nv"),1,0)</f>
        <v>0</v>
      </c>
      <c r="BU35" s="90">
        <f ca="1">IF(AND($N35&gt;Transfer!$J$22-1,BerechnungTab!$N35&lt;Transfer!$K$22+1,Transfer!$M$22=3,Transfer!$N$22="vs"),1,0)</f>
        <v>0</v>
      </c>
      <c r="BV35" s="91">
        <f ca="1">IF(AND($N35&gt;Transfer!$J$22-1,BerechnungTab!$N35&lt;Transfer!$K$22+1,Transfer!$M$22=3,Transfer!$N$22="nv"),1,0)</f>
        <v>0</v>
      </c>
    </row>
    <row r="36" spans="1:74">
      <c r="A36" s="40"/>
      <c r="B36" s="40"/>
      <c r="C36" s="40"/>
      <c r="D36" s="40"/>
      <c r="E36" s="40"/>
      <c r="F36" s="40"/>
      <c r="G36" s="102"/>
      <c r="H36" s="91">
        <f t="shared" ca="1" si="0"/>
        <v>0</v>
      </c>
      <c r="I36" s="16">
        <f t="shared" ca="1" si="1"/>
        <v>0</v>
      </c>
      <c r="J36" s="16">
        <f t="shared" ca="1" si="2"/>
        <v>0</v>
      </c>
      <c r="K36" s="16">
        <f t="shared" ca="1" si="3"/>
        <v>0</v>
      </c>
      <c r="L36" s="16">
        <f t="shared" ca="1" si="4"/>
        <v>0</v>
      </c>
      <c r="M36" s="16">
        <f t="shared" ca="1" si="5"/>
        <v>0</v>
      </c>
      <c r="N36" s="16">
        <f t="shared" ca="1" si="6"/>
        <v>2009</v>
      </c>
      <c r="O36" s="35">
        <f ca="1">IF(AND($N36&gt;Transfer!$J$13-1,BerechnungTab!$N36&lt;Transfer!$K$13+1,Transfer!$M$13=1,Transfer!$N$13="vs"),1,0)</f>
        <v>0</v>
      </c>
      <c r="P36" s="90">
        <f ca="1">IF(AND($N36&gt;Transfer!$J$13-1,BerechnungTab!$N36&lt;Transfer!$K$13+1,Transfer!$M$13=1,Transfer!$N$13="nv"),1,0)</f>
        <v>0</v>
      </c>
      <c r="Q36" s="90">
        <f ca="1">IF(AND($N36&gt;Transfer!$J$13-1,BerechnungTab!$N36&lt;Transfer!$K$13+1,Transfer!$M$13=2,Transfer!$N$13="vs"),1,0)</f>
        <v>0</v>
      </c>
      <c r="R36" s="90">
        <f ca="1">IF(AND($N36&gt;Transfer!$J$13-1,BerechnungTab!$N36&lt;Transfer!$K$13+1,Transfer!$M$13=2,Transfer!$N$13="nv"),1,0)</f>
        <v>0</v>
      </c>
      <c r="S36" s="90">
        <f ca="1">IF(AND($N36&gt;Transfer!$J$13-1,BerechnungTab!$N36&lt;Transfer!$K$13+1,Transfer!$M$13=3,Transfer!$N$13="vs"),1,0)</f>
        <v>0</v>
      </c>
      <c r="T36" s="91">
        <f ca="1">IF(AND($N36&gt;Transfer!$J$13-1,BerechnungTab!$N36&lt;Transfer!$K$13+1,Transfer!$M$13=3,Transfer!$N$13="nv"),1,0)</f>
        <v>0</v>
      </c>
      <c r="U36" s="35">
        <f ca="1">IF(AND($N36&gt;Transfer!$J$14-1,BerechnungTab!$N36&lt;Transfer!$K$14+1,Transfer!$M$14=1,Transfer!$N$14="vs"),1,0)</f>
        <v>0</v>
      </c>
      <c r="V36" s="90">
        <f ca="1">IF(AND($N36&gt;Transfer!$J$14-1,BerechnungTab!$N36&lt;Transfer!$K$14+1,Transfer!$M$14=1,Transfer!$N$14="nv"),1,0)</f>
        <v>0</v>
      </c>
      <c r="W36" s="90">
        <f ca="1">IF(AND($N36&gt;Transfer!$J$14-1,BerechnungTab!$N36&lt;Transfer!$K$14+1,Transfer!$M$14=2,Transfer!$N$14="vs"),1,0)</f>
        <v>0</v>
      </c>
      <c r="X36" s="90">
        <f ca="1">IF(AND($N36&gt;Transfer!$J$14-1,BerechnungTab!$N36&lt;Transfer!$K$14+1,Transfer!$M$14=2,Transfer!$N$14="nv"),1,0)</f>
        <v>0</v>
      </c>
      <c r="Y36" s="90">
        <f ca="1">IF(AND($N36&gt;Transfer!$J$14-1,BerechnungTab!$N36&lt;Transfer!$K$14+1,Transfer!$M$14=3,Transfer!$N$14="vs"),1,0)</f>
        <v>0</v>
      </c>
      <c r="Z36" s="91">
        <f ca="1">IF(AND($N36&gt;Transfer!$J$14-1,BerechnungTab!$N36&lt;Transfer!$K$14+1,Transfer!$M$14=3,Transfer!$N$14="nv"),1,0)</f>
        <v>0</v>
      </c>
      <c r="AA36" s="35">
        <f ca="1">IF(AND($N36&gt;Transfer!$J$15-1,BerechnungTab!$N36&lt;Transfer!$K$15+1,Transfer!$M$15=1,Transfer!$N$15="vs"),1,0)</f>
        <v>0</v>
      </c>
      <c r="AB36" s="90">
        <f ca="1">IF(AND($N36&gt;Transfer!$J$15-1,BerechnungTab!$N36&lt;Transfer!$K$15+1,Transfer!$M$15=1,Transfer!$N$15="nv"),1,0)</f>
        <v>0</v>
      </c>
      <c r="AC36" s="90">
        <f ca="1">IF(AND($N36&gt;Transfer!$J$15-1,BerechnungTab!$N36&lt;Transfer!$K$15+1,Transfer!$M$15=2,Transfer!$N$15="vs"),1,0)</f>
        <v>0</v>
      </c>
      <c r="AD36" s="90">
        <f ca="1">IF(AND($N36&gt;Transfer!$J$15-1,BerechnungTab!$N36&lt;Transfer!$K$15+1,Transfer!$M$15=2,Transfer!$N$15="nv"),1,0)</f>
        <v>0</v>
      </c>
      <c r="AE36" s="90">
        <f ca="1">IF(AND($N36&gt;Transfer!$J$15-1,BerechnungTab!$N36&lt;Transfer!$K$15+1,Transfer!$M$15=3,Transfer!$N$15="vs"),1,0)</f>
        <v>0</v>
      </c>
      <c r="AF36" s="91">
        <f ca="1">IF(AND($N36&gt;Transfer!$J$15-1,BerechnungTab!$N36&lt;Transfer!$K$15+1,Transfer!$M$15=3,Transfer!$N$15="nv"),1,0)</f>
        <v>0</v>
      </c>
      <c r="AG36" s="35">
        <f ca="1">IF(AND($N36&gt;Transfer!$J$16-1,BerechnungTab!$N36&lt;Transfer!$K$16+1,Transfer!$M$16=1,Transfer!$N$16="vs"),1,0)</f>
        <v>0</v>
      </c>
      <c r="AH36" s="90">
        <f ca="1">IF(AND($N36&gt;Transfer!$J$16-1,BerechnungTab!$N36&lt;Transfer!$K$16+1,Transfer!$M$16=1,Transfer!$N$16="nv"),1,0)</f>
        <v>0</v>
      </c>
      <c r="AI36" s="90">
        <f ca="1">IF(AND($N36&gt;Transfer!$J$16-1,BerechnungTab!$N36&lt;Transfer!$K$16+1,Transfer!$M$16=2,Transfer!$N$16="vs"),1,0)</f>
        <v>0</v>
      </c>
      <c r="AJ36" s="90">
        <f ca="1">IF(AND($N36&gt;Transfer!$J$16-1,BerechnungTab!$N36&lt;Transfer!$K$16+1,Transfer!$M$16=2,Transfer!$N$16="nv"),1,0)</f>
        <v>0</v>
      </c>
      <c r="AK36" s="90">
        <f ca="1">IF(AND($N36&gt;Transfer!$J$16-1,BerechnungTab!$N36&lt;Transfer!$K$16+1,Transfer!$M$16=3,Transfer!$N$16="vs"),1,0)</f>
        <v>0</v>
      </c>
      <c r="AL36" s="91">
        <f ca="1">IF(AND($N36&gt;Transfer!$J$16-1,BerechnungTab!$N36&lt;Transfer!$K$16+1,Transfer!$M$16=3,Transfer!$N$16="nv"),1,0)</f>
        <v>0</v>
      </c>
      <c r="AM36" s="35">
        <f ca="1">IF(AND($N36&gt;Transfer!$J$17-1,BerechnungTab!$N36&lt;Transfer!$K$17+1,Transfer!$M$17=1,Transfer!$N$17="vs"),1,0)</f>
        <v>0</v>
      </c>
      <c r="AN36" s="90">
        <f ca="1">IF(AND($N36&gt;Transfer!$J$17-1,BerechnungTab!$N36&lt;Transfer!$K$17+1,Transfer!$M$17=1,Transfer!$N$17="nv"),1,0)</f>
        <v>0</v>
      </c>
      <c r="AO36" s="90">
        <f ca="1">IF(AND($N36&gt;Transfer!$J$17-1,BerechnungTab!$N36&lt;Transfer!$K$17+1,Transfer!$M$17=2,Transfer!$N$17="vs"),1,0)</f>
        <v>0</v>
      </c>
      <c r="AP36" s="90">
        <f ca="1">IF(AND($N36&gt;Transfer!$J$17-1,BerechnungTab!$N36&lt;Transfer!$K$17+1,Transfer!$M$17=2,Transfer!$N$17="nv"),1,0)</f>
        <v>0</v>
      </c>
      <c r="AQ36" s="90">
        <f ca="1">IF(AND($N36&gt;Transfer!$J$17-1,BerechnungTab!$N36&lt;Transfer!$K$17+1,Transfer!$M$17=3,Transfer!$N$17="vs"),1,0)</f>
        <v>0</v>
      </c>
      <c r="AR36" s="91">
        <f ca="1">IF(AND($N36&gt;Transfer!$J$17-1,BerechnungTab!$N36&lt;Transfer!$K$17+1,Transfer!$M$17=3,Transfer!$N$17="nv"),1,0)</f>
        <v>0</v>
      </c>
      <c r="AS36" s="35">
        <f ca="1">IF(AND($N36&gt;Transfer!$J$18-1,BerechnungTab!$N36&lt;Transfer!$K$18+1,Transfer!$M$18=1,Transfer!$N$18="vs"),1,0)</f>
        <v>0</v>
      </c>
      <c r="AT36" s="90">
        <f ca="1">IF(AND($N36&gt;Transfer!$J$18-1,BerechnungTab!$N36&lt;Transfer!$K$18+1,Transfer!$M$18=1,Transfer!$N$18="nv"),1,0)</f>
        <v>0</v>
      </c>
      <c r="AU36" s="90">
        <f ca="1">IF(AND($N36&gt;Transfer!$J$18-1,BerechnungTab!$N36&lt;Transfer!$K$18+1,Transfer!$M$18=2,Transfer!$N$18="vs"),1,0)</f>
        <v>0</v>
      </c>
      <c r="AV36" s="90">
        <f ca="1">IF(AND($N36&gt;Transfer!$J$18-1,BerechnungTab!$N36&lt;Transfer!$K$18+1,Transfer!$M$18=2,Transfer!$N$18="nv"),1,0)</f>
        <v>0</v>
      </c>
      <c r="AW36" s="90">
        <f ca="1">IF(AND($N36&gt;Transfer!$J$18-1,BerechnungTab!$N36&lt;Transfer!$K$18+1,Transfer!$M$18=3,Transfer!$N$18="vs"),1,0)</f>
        <v>0</v>
      </c>
      <c r="AX36" s="91">
        <f ca="1">IF(AND($N36&gt;Transfer!$J$18-1,BerechnungTab!$N36&lt;Transfer!$K$18+1,Transfer!$M$18=3,Transfer!$N$18="nv"),1,0)</f>
        <v>0</v>
      </c>
      <c r="AY36" s="35">
        <f ca="1">IF(AND($N36&gt;Transfer!$J$19-1,BerechnungTab!$N36&lt;Transfer!$K$19+1,Transfer!$M$19=1,Transfer!$N$19="vs"),1,0)</f>
        <v>0</v>
      </c>
      <c r="AZ36" s="90">
        <f ca="1">IF(AND($N36&gt;Transfer!$J$19-1,BerechnungTab!$N36&lt;Transfer!$K$19+1,Transfer!$M$19=1,Transfer!$N$19="nv"),1,0)</f>
        <v>0</v>
      </c>
      <c r="BA36" s="90">
        <f ca="1">IF(AND($N36&gt;Transfer!$J$19-1,BerechnungTab!$N36&lt;Transfer!$K$19+1,Transfer!$M$19=2,Transfer!$N$19="vs"),1,0)</f>
        <v>0</v>
      </c>
      <c r="BB36" s="90">
        <f ca="1">IF(AND($N36&gt;Transfer!$J$19-1,BerechnungTab!$N36&lt;Transfer!$K$19+1,Transfer!$M$19=2,Transfer!$N$19="nv"),1,0)</f>
        <v>0</v>
      </c>
      <c r="BC36" s="90">
        <f ca="1">IF(AND($N36&gt;Transfer!$J$19-1,BerechnungTab!$N36&lt;Transfer!$K$19+1,Transfer!$M$19=3,Transfer!$N$19="vs"),1,0)</f>
        <v>0</v>
      </c>
      <c r="BD36" s="91">
        <f ca="1">IF(AND($N36&gt;Transfer!$J$19-1,BerechnungTab!$N36&lt;Transfer!$K$19+1,Transfer!$M$19=3,Transfer!$N$19="nv"),1,0)</f>
        <v>0</v>
      </c>
      <c r="BE36" s="35">
        <f ca="1">IF(AND($N36&gt;Transfer!$J$20-1,BerechnungTab!$N36&lt;Transfer!$K$20+1,Transfer!$M$20=1,Transfer!$N$20="vs"),1,0)</f>
        <v>0</v>
      </c>
      <c r="BF36" s="90">
        <f ca="1">IF(AND($N36&gt;Transfer!$J$20-1,BerechnungTab!$N36&lt;Transfer!$K$20+1,Transfer!$M$20=1,Transfer!$N$20="nv"),1,0)</f>
        <v>0</v>
      </c>
      <c r="BG36" s="90">
        <f ca="1">IF(AND($N36&gt;Transfer!$J$20-1,BerechnungTab!$N36&lt;Transfer!$K$20+1,Transfer!$M$20=2,Transfer!$N$20="vs"),1,0)</f>
        <v>0</v>
      </c>
      <c r="BH36" s="90">
        <f ca="1">IF(AND($N36&gt;Transfer!$J$20-1,BerechnungTab!$N36&lt;Transfer!$K$20+1,Transfer!$M$20=2,Transfer!$N$20="nv"),1,0)</f>
        <v>0</v>
      </c>
      <c r="BI36" s="90">
        <f ca="1">IF(AND($N36&gt;Transfer!$J$20-1,BerechnungTab!$N36&lt;Transfer!$K$20+1,Transfer!$M$20=3,Transfer!$N$20="vs"),1,0)</f>
        <v>0</v>
      </c>
      <c r="BJ36" s="91">
        <f ca="1">IF(AND($N36&gt;Transfer!$J$20-1,BerechnungTab!$N36&lt;Transfer!$K$20+1,Transfer!$M$20=3,Transfer!$N$20="nv"),1,0)</f>
        <v>0</v>
      </c>
      <c r="BK36" s="35">
        <f ca="1">IF(AND($N36&gt;Transfer!$J$21-1,BerechnungTab!$N36&lt;Transfer!$K$21+1,Transfer!$M$21=1,Transfer!$N$21="vs"),1,0)</f>
        <v>0</v>
      </c>
      <c r="BL36" s="90">
        <f ca="1">IF(AND($N36&gt;Transfer!$J$21-1,BerechnungTab!$N36&lt;Transfer!$K$21+1,Transfer!$M$21=1,Transfer!$N$21="nv"),1,0)</f>
        <v>0</v>
      </c>
      <c r="BM36" s="90">
        <f ca="1">IF(AND($N36&gt;Transfer!$J$21-1,BerechnungTab!$N36&lt;Transfer!$K$21+1,Transfer!$M$21=2,Transfer!$N$21="vs"),1,0)</f>
        <v>0</v>
      </c>
      <c r="BN36" s="90">
        <f ca="1">IF(AND($N36&gt;Transfer!$J$21-1,BerechnungTab!$N36&lt;Transfer!$K$21+1,Transfer!$M$21=2,Transfer!$N$21="nv"),1,0)</f>
        <v>0</v>
      </c>
      <c r="BO36" s="90">
        <f ca="1">IF(AND($N36&gt;Transfer!$J$21-1,BerechnungTab!$N36&lt;Transfer!$K$21+1,Transfer!$M$21=3,Transfer!$N$21="vs"),1,0)</f>
        <v>0</v>
      </c>
      <c r="BP36" s="91">
        <f ca="1">IF(AND($N36&gt;Transfer!$J$21-1,BerechnungTab!$N36&lt;Transfer!$K$21+1,Transfer!$M$21=3,Transfer!$N$21="nv"),1,0)</f>
        <v>0</v>
      </c>
      <c r="BQ36" s="35">
        <f ca="1">IF(AND($N36&gt;Transfer!$J$22-1,BerechnungTab!$N36&lt;Transfer!$K$22+1,Transfer!$M$22=1,Transfer!$N$22="vs"),1,0)</f>
        <v>0</v>
      </c>
      <c r="BR36" s="90">
        <f ca="1">IF(AND($N36&gt;Transfer!$J$22-1,BerechnungTab!$N36&lt;Transfer!$K$22+1,Transfer!$M$22=1,Transfer!$N$22="nv"),1,0)</f>
        <v>0</v>
      </c>
      <c r="BS36" s="90">
        <f ca="1">IF(AND($N36&gt;Transfer!$J$22-1,BerechnungTab!$N36&lt;Transfer!$K$22+1,Transfer!$M$22=2,Transfer!$N$22="vs"),1,0)</f>
        <v>0</v>
      </c>
      <c r="BT36" s="90">
        <f ca="1">IF(AND($N36&gt;Transfer!$J$22-1,BerechnungTab!$N36&lt;Transfer!$K$22+1,Transfer!$M$22=2,Transfer!$N$22="nv"),1,0)</f>
        <v>0</v>
      </c>
      <c r="BU36" s="90">
        <f ca="1">IF(AND($N36&gt;Transfer!$J$22-1,BerechnungTab!$N36&lt;Transfer!$K$22+1,Transfer!$M$22=3,Transfer!$N$22="vs"),1,0)</f>
        <v>0</v>
      </c>
      <c r="BV36" s="91">
        <f ca="1">IF(AND($N36&gt;Transfer!$J$22-1,BerechnungTab!$N36&lt;Transfer!$K$22+1,Transfer!$M$22=3,Transfer!$N$22="nv"),1,0)</f>
        <v>0</v>
      </c>
    </row>
    <row r="37" spans="1:74">
      <c r="A37" s="40"/>
      <c r="B37" s="40"/>
      <c r="C37" s="40"/>
      <c r="D37" s="40"/>
      <c r="F37" s="40"/>
      <c r="G37" s="102"/>
      <c r="H37" s="91">
        <f t="shared" ca="1" si="0"/>
        <v>0</v>
      </c>
      <c r="I37" s="16">
        <f t="shared" ca="1" si="1"/>
        <v>0</v>
      </c>
      <c r="J37" s="16">
        <f t="shared" ca="1" si="2"/>
        <v>0</v>
      </c>
      <c r="K37" s="16">
        <f t="shared" ca="1" si="3"/>
        <v>0</v>
      </c>
      <c r="L37" s="16">
        <f t="shared" ca="1" si="4"/>
        <v>0</v>
      </c>
      <c r="M37" s="16">
        <f t="shared" ca="1" si="5"/>
        <v>0</v>
      </c>
      <c r="N37" s="16">
        <f t="shared" ca="1" si="6"/>
        <v>2010</v>
      </c>
      <c r="O37" s="35">
        <f ca="1">IF(AND($N37&gt;Transfer!$J$13-1,BerechnungTab!$N37&lt;Transfer!$K$13+1,Transfer!$M$13=1,Transfer!$N$13="vs"),1,0)</f>
        <v>0</v>
      </c>
      <c r="P37" s="90">
        <f ca="1">IF(AND($N37&gt;Transfer!$J$13-1,BerechnungTab!$N37&lt;Transfer!$K$13+1,Transfer!$M$13=1,Transfer!$N$13="nv"),1,0)</f>
        <v>0</v>
      </c>
      <c r="Q37" s="90">
        <f ca="1">IF(AND($N37&gt;Transfer!$J$13-1,BerechnungTab!$N37&lt;Transfer!$K$13+1,Transfer!$M$13=2,Transfer!$N$13="vs"),1,0)</f>
        <v>0</v>
      </c>
      <c r="R37" s="90">
        <f ca="1">IF(AND($N37&gt;Transfer!$J$13-1,BerechnungTab!$N37&lt;Transfer!$K$13+1,Transfer!$M$13=2,Transfer!$N$13="nv"),1,0)</f>
        <v>0</v>
      </c>
      <c r="S37" s="90">
        <f ca="1">IF(AND($N37&gt;Transfer!$J$13-1,BerechnungTab!$N37&lt;Transfer!$K$13+1,Transfer!$M$13=3,Transfer!$N$13="vs"),1,0)</f>
        <v>0</v>
      </c>
      <c r="T37" s="91">
        <f ca="1">IF(AND($N37&gt;Transfer!$J$13-1,BerechnungTab!$N37&lt;Transfer!$K$13+1,Transfer!$M$13=3,Transfer!$N$13="nv"),1,0)</f>
        <v>0</v>
      </c>
      <c r="U37" s="35">
        <f ca="1">IF(AND($N37&gt;Transfer!$J$14-1,BerechnungTab!$N37&lt;Transfer!$K$14+1,Transfer!$M$14=1,Transfer!$N$14="vs"),1,0)</f>
        <v>0</v>
      </c>
      <c r="V37" s="90">
        <f ca="1">IF(AND($N37&gt;Transfer!$J$14-1,BerechnungTab!$N37&lt;Transfer!$K$14+1,Transfer!$M$14=1,Transfer!$N$14="nv"),1,0)</f>
        <v>0</v>
      </c>
      <c r="W37" s="90">
        <f ca="1">IF(AND($N37&gt;Transfer!$J$14-1,BerechnungTab!$N37&lt;Transfer!$K$14+1,Transfer!$M$14=2,Transfer!$N$14="vs"),1,0)</f>
        <v>0</v>
      </c>
      <c r="X37" s="90">
        <f ca="1">IF(AND($N37&gt;Transfer!$J$14-1,BerechnungTab!$N37&lt;Transfer!$K$14+1,Transfer!$M$14=2,Transfer!$N$14="nv"),1,0)</f>
        <v>0</v>
      </c>
      <c r="Y37" s="90">
        <f ca="1">IF(AND($N37&gt;Transfer!$J$14-1,BerechnungTab!$N37&lt;Transfer!$K$14+1,Transfer!$M$14=3,Transfer!$N$14="vs"),1,0)</f>
        <v>0</v>
      </c>
      <c r="Z37" s="91">
        <f ca="1">IF(AND($N37&gt;Transfer!$J$14-1,BerechnungTab!$N37&lt;Transfer!$K$14+1,Transfer!$M$14=3,Transfer!$N$14="nv"),1,0)</f>
        <v>0</v>
      </c>
      <c r="AA37" s="35">
        <f ca="1">IF(AND($N37&gt;Transfer!$J$15-1,BerechnungTab!$N37&lt;Transfer!$K$15+1,Transfer!$M$15=1,Transfer!$N$15="vs"),1,0)</f>
        <v>0</v>
      </c>
      <c r="AB37" s="90">
        <f ca="1">IF(AND($N37&gt;Transfer!$J$15-1,BerechnungTab!$N37&lt;Transfer!$K$15+1,Transfer!$M$15=1,Transfer!$N$15="nv"),1,0)</f>
        <v>0</v>
      </c>
      <c r="AC37" s="90">
        <f ca="1">IF(AND($N37&gt;Transfer!$J$15-1,BerechnungTab!$N37&lt;Transfer!$K$15+1,Transfer!$M$15=2,Transfer!$N$15="vs"),1,0)</f>
        <v>0</v>
      </c>
      <c r="AD37" s="90">
        <f ca="1">IF(AND($N37&gt;Transfer!$J$15-1,BerechnungTab!$N37&lt;Transfer!$K$15+1,Transfer!$M$15=2,Transfer!$N$15="nv"),1,0)</f>
        <v>0</v>
      </c>
      <c r="AE37" s="90">
        <f ca="1">IF(AND($N37&gt;Transfer!$J$15-1,BerechnungTab!$N37&lt;Transfer!$K$15+1,Transfer!$M$15=3,Transfer!$N$15="vs"),1,0)</f>
        <v>0</v>
      </c>
      <c r="AF37" s="91">
        <f ca="1">IF(AND($N37&gt;Transfer!$J$15-1,BerechnungTab!$N37&lt;Transfer!$K$15+1,Transfer!$M$15=3,Transfer!$N$15="nv"),1,0)</f>
        <v>0</v>
      </c>
      <c r="AG37" s="35">
        <f ca="1">IF(AND($N37&gt;Transfer!$J$16-1,BerechnungTab!$N37&lt;Transfer!$K$16+1,Transfer!$M$16=1,Transfer!$N$16="vs"),1,0)</f>
        <v>0</v>
      </c>
      <c r="AH37" s="90">
        <f ca="1">IF(AND($N37&gt;Transfer!$J$16-1,BerechnungTab!$N37&lt;Transfer!$K$16+1,Transfer!$M$16=1,Transfer!$N$16="nv"),1,0)</f>
        <v>0</v>
      </c>
      <c r="AI37" s="90">
        <f ca="1">IF(AND($N37&gt;Transfer!$J$16-1,BerechnungTab!$N37&lt;Transfer!$K$16+1,Transfer!$M$16=2,Transfer!$N$16="vs"),1,0)</f>
        <v>0</v>
      </c>
      <c r="AJ37" s="90">
        <f ca="1">IF(AND($N37&gt;Transfer!$J$16-1,BerechnungTab!$N37&lt;Transfer!$K$16+1,Transfer!$M$16=2,Transfer!$N$16="nv"),1,0)</f>
        <v>0</v>
      </c>
      <c r="AK37" s="90">
        <f ca="1">IF(AND($N37&gt;Transfer!$J$16-1,BerechnungTab!$N37&lt;Transfer!$K$16+1,Transfer!$M$16=3,Transfer!$N$16="vs"),1,0)</f>
        <v>0</v>
      </c>
      <c r="AL37" s="91">
        <f ca="1">IF(AND($N37&gt;Transfer!$J$16-1,BerechnungTab!$N37&lt;Transfer!$K$16+1,Transfer!$M$16=3,Transfer!$N$16="nv"),1,0)</f>
        <v>0</v>
      </c>
      <c r="AM37" s="35">
        <f ca="1">IF(AND($N37&gt;Transfer!$J$17-1,BerechnungTab!$N37&lt;Transfer!$K$17+1,Transfer!$M$17=1,Transfer!$N$17="vs"),1,0)</f>
        <v>0</v>
      </c>
      <c r="AN37" s="90">
        <f ca="1">IF(AND($N37&gt;Transfer!$J$17-1,BerechnungTab!$N37&lt;Transfer!$K$17+1,Transfer!$M$17=1,Transfer!$N$17="nv"),1,0)</f>
        <v>0</v>
      </c>
      <c r="AO37" s="90">
        <f ca="1">IF(AND($N37&gt;Transfer!$J$17-1,BerechnungTab!$N37&lt;Transfer!$K$17+1,Transfer!$M$17=2,Transfer!$N$17="vs"),1,0)</f>
        <v>0</v>
      </c>
      <c r="AP37" s="90">
        <f ca="1">IF(AND($N37&gt;Transfer!$J$17-1,BerechnungTab!$N37&lt;Transfer!$K$17+1,Transfer!$M$17=2,Transfer!$N$17="nv"),1,0)</f>
        <v>0</v>
      </c>
      <c r="AQ37" s="90">
        <f ca="1">IF(AND($N37&gt;Transfer!$J$17-1,BerechnungTab!$N37&lt;Transfer!$K$17+1,Transfer!$M$17=3,Transfer!$N$17="vs"),1,0)</f>
        <v>0</v>
      </c>
      <c r="AR37" s="91">
        <f ca="1">IF(AND($N37&gt;Transfer!$J$17-1,BerechnungTab!$N37&lt;Transfer!$K$17+1,Transfer!$M$17=3,Transfer!$N$17="nv"),1,0)</f>
        <v>0</v>
      </c>
      <c r="AS37" s="35">
        <f ca="1">IF(AND($N37&gt;Transfer!$J$18-1,BerechnungTab!$N37&lt;Transfer!$K$18+1,Transfer!$M$18=1,Transfer!$N$18="vs"),1,0)</f>
        <v>0</v>
      </c>
      <c r="AT37" s="90">
        <f ca="1">IF(AND($N37&gt;Transfer!$J$18-1,BerechnungTab!$N37&lt;Transfer!$K$18+1,Transfer!$M$18=1,Transfer!$N$18="nv"),1,0)</f>
        <v>0</v>
      </c>
      <c r="AU37" s="90">
        <f ca="1">IF(AND($N37&gt;Transfer!$J$18-1,BerechnungTab!$N37&lt;Transfer!$K$18+1,Transfer!$M$18=2,Transfer!$N$18="vs"),1,0)</f>
        <v>0</v>
      </c>
      <c r="AV37" s="90">
        <f ca="1">IF(AND($N37&gt;Transfer!$J$18-1,BerechnungTab!$N37&lt;Transfer!$K$18+1,Transfer!$M$18=2,Transfer!$N$18="nv"),1,0)</f>
        <v>0</v>
      </c>
      <c r="AW37" s="90">
        <f ca="1">IF(AND($N37&gt;Transfer!$J$18-1,BerechnungTab!$N37&lt;Transfer!$K$18+1,Transfer!$M$18=3,Transfer!$N$18="vs"),1,0)</f>
        <v>0</v>
      </c>
      <c r="AX37" s="91">
        <f ca="1">IF(AND($N37&gt;Transfer!$J$18-1,BerechnungTab!$N37&lt;Transfer!$K$18+1,Transfer!$M$18=3,Transfer!$N$18="nv"),1,0)</f>
        <v>0</v>
      </c>
      <c r="AY37" s="35">
        <f ca="1">IF(AND($N37&gt;Transfer!$J$19-1,BerechnungTab!$N37&lt;Transfer!$K$19+1,Transfer!$M$19=1,Transfer!$N$19="vs"),1,0)</f>
        <v>0</v>
      </c>
      <c r="AZ37" s="90">
        <f ca="1">IF(AND($N37&gt;Transfer!$J$19-1,BerechnungTab!$N37&lt;Transfer!$K$19+1,Transfer!$M$19=1,Transfer!$N$19="nv"),1,0)</f>
        <v>0</v>
      </c>
      <c r="BA37" s="90">
        <f ca="1">IF(AND($N37&gt;Transfer!$J$19-1,BerechnungTab!$N37&lt;Transfer!$K$19+1,Transfer!$M$19=2,Transfer!$N$19="vs"),1,0)</f>
        <v>0</v>
      </c>
      <c r="BB37" s="90">
        <f ca="1">IF(AND($N37&gt;Transfer!$J$19-1,BerechnungTab!$N37&lt;Transfer!$K$19+1,Transfer!$M$19=2,Transfer!$N$19="nv"),1,0)</f>
        <v>0</v>
      </c>
      <c r="BC37" s="90">
        <f ca="1">IF(AND($N37&gt;Transfer!$J$19-1,BerechnungTab!$N37&lt;Transfer!$K$19+1,Transfer!$M$19=3,Transfer!$N$19="vs"),1,0)</f>
        <v>0</v>
      </c>
      <c r="BD37" s="91">
        <f ca="1">IF(AND($N37&gt;Transfer!$J$19-1,BerechnungTab!$N37&lt;Transfer!$K$19+1,Transfer!$M$19=3,Transfer!$N$19="nv"),1,0)</f>
        <v>0</v>
      </c>
      <c r="BE37" s="35">
        <f ca="1">IF(AND($N37&gt;Transfer!$J$20-1,BerechnungTab!$N37&lt;Transfer!$K$20+1,Transfer!$M$20=1,Transfer!$N$20="vs"),1,0)</f>
        <v>0</v>
      </c>
      <c r="BF37" s="90">
        <f ca="1">IF(AND($N37&gt;Transfer!$J$20-1,BerechnungTab!$N37&lt;Transfer!$K$20+1,Transfer!$M$20=1,Transfer!$N$20="nv"),1,0)</f>
        <v>0</v>
      </c>
      <c r="BG37" s="90">
        <f ca="1">IF(AND($N37&gt;Transfer!$J$20-1,BerechnungTab!$N37&lt;Transfer!$K$20+1,Transfer!$M$20=2,Transfer!$N$20="vs"),1,0)</f>
        <v>0</v>
      </c>
      <c r="BH37" s="90">
        <f ca="1">IF(AND($N37&gt;Transfer!$J$20-1,BerechnungTab!$N37&lt;Transfer!$K$20+1,Transfer!$M$20=2,Transfer!$N$20="nv"),1,0)</f>
        <v>0</v>
      </c>
      <c r="BI37" s="90">
        <f ca="1">IF(AND($N37&gt;Transfer!$J$20-1,BerechnungTab!$N37&lt;Transfer!$K$20+1,Transfer!$M$20=3,Transfer!$N$20="vs"),1,0)</f>
        <v>0</v>
      </c>
      <c r="BJ37" s="91">
        <f ca="1">IF(AND($N37&gt;Transfer!$J$20-1,BerechnungTab!$N37&lt;Transfer!$K$20+1,Transfer!$M$20=3,Transfer!$N$20="nv"),1,0)</f>
        <v>0</v>
      </c>
      <c r="BK37" s="35">
        <f ca="1">IF(AND($N37&gt;Transfer!$J$21-1,BerechnungTab!$N37&lt;Transfer!$K$21+1,Transfer!$M$21=1,Transfer!$N$21="vs"),1,0)</f>
        <v>0</v>
      </c>
      <c r="BL37" s="90">
        <f ca="1">IF(AND($N37&gt;Transfer!$J$21-1,BerechnungTab!$N37&lt;Transfer!$K$21+1,Transfer!$M$21=1,Transfer!$N$21="nv"),1,0)</f>
        <v>0</v>
      </c>
      <c r="BM37" s="90">
        <f ca="1">IF(AND($N37&gt;Transfer!$J$21-1,BerechnungTab!$N37&lt;Transfer!$K$21+1,Transfer!$M$21=2,Transfer!$N$21="vs"),1,0)</f>
        <v>0</v>
      </c>
      <c r="BN37" s="90">
        <f ca="1">IF(AND($N37&gt;Transfer!$J$21-1,BerechnungTab!$N37&lt;Transfer!$K$21+1,Transfer!$M$21=2,Transfer!$N$21="nv"),1,0)</f>
        <v>0</v>
      </c>
      <c r="BO37" s="90">
        <f ca="1">IF(AND($N37&gt;Transfer!$J$21-1,BerechnungTab!$N37&lt;Transfer!$K$21+1,Transfer!$M$21=3,Transfer!$N$21="vs"),1,0)</f>
        <v>0</v>
      </c>
      <c r="BP37" s="91">
        <f ca="1">IF(AND($N37&gt;Transfer!$J$21-1,BerechnungTab!$N37&lt;Transfer!$K$21+1,Transfer!$M$21=3,Transfer!$N$21="nv"),1,0)</f>
        <v>0</v>
      </c>
      <c r="BQ37" s="35">
        <f ca="1">IF(AND($N37&gt;Transfer!$J$22-1,BerechnungTab!$N37&lt;Transfer!$K$22+1,Transfer!$M$22=1,Transfer!$N$22="vs"),1,0)</f>
        <v>0</v>
      </c>
      <c r="BR37" s="90">
        <f ca="1">IF(AND($N37&gt;Transfer!$J$22-1,BerechnungTab!$N37&lt;Transfer!$K$22+1,Transfer!$M$22=1,Transfer!$N$22="nv"),1,0)</f>
        <v>0</v>
      </c>
      <c r="BS37" s="90">
        <f ca="1">IF(AND($N37&gt;Transfer!$J$22-1,BerechnungTab!$N37&lt;Transfer!$K$22+1,Transfer!$M$22=2,Transfer!$N$22="vs"),1,0)</f>
        <v>0</v>
      </c>
      <c r="BT37" s="90">
        <f ca="1">IF(AND($N37&gt;Transfer!$J$22-1,BerechnungTab!$N37&lt;Transfer!$K$22+1,Transfer!$M$22=2,Transfer!$N$22="nv"),1,0)</f>
        <v>0</v>
      </c>
      <c r="BU37" s="90">
        <f ca="1">IF(AND($N37&gt;Transfer!$J$22-1,BerechnungTab!$N37&lt;Transfer!$K$22+1,Transfer!$M$22=3,Transfer!$N$22="vs"),1,0)</f>
        <v>0</v>
      </c>
      <c r="BV37" s="91">
        <f ca="1">IF(AND($N37&gt;Transfer!$J$22-1,BerechnungTab!$N37&lt;Transfer!$K$22+1,Transfer!$M$22=3,Transfer!$N$22="nv"),1,0)</f>
        <v>0</v>
      </c>
    </row>
    <row r="38" spans="1:74">
      <c r="A38" s="40"/>
      <c r="B38" s="40"/>
      <c r="C38" s="40"/>
      <c r="D38" s="40"/>
      <c r="E38" s="1"/>
      <c r="F38" s="40"/>
      <c r="G38" s="102"/>
      <c r="H38" s="91">
        <f t="shared" ca="1" si="0"/>
        <v>0</v>
      </c>
      <c r="I38" s="16">
        <f t="shared" ca="1" si="1"/>
        <v>0</v>
      </c>
      <c r="J38" s="16">
        <f t="shared" ca="1" si="2"/>
        <v>0</v>
      </c>
      <c r="K38" s="16">
        <f t="shared" ca="1" si="3"/>
        <v>0</v>
      </c>
      <c r="L38" s="16">
        <f t="shared" ca="1" si="4"/>
        <v>0</v>
      </c>
      <c r="M38" s="16">
        <f t="shared" ca="1" si="5"/>
        <v>0</v>
      </c>
      <c r="N38" s="16">
        <f t="shared" ca="1" si="6"/>
        <v>2011</v>
      </c>
      <c r="O38" s="35">
        <f ca="1">IF(AND($N38&gt;Transfer!$J$13-1,BerechnungTab!$N38&lt;Transfer!$K$13+1,Transfer!$M$13=1,Transfer!$N$13="vs"),1,0)</f>
        <v>0</v>
      </c>
      <c r="P38" s="90">
        <f ca="1">IF(AND($N38&gt;Transfer!$J$13-1,BerechnungTab!$N38&lt;Transfer!$K$13+1,Transfer!$M$13=1,Transfer!$N$13="nv"),1,0)</f>
        <v>0</v>
      </c>
      <c r="Q38" s="90">
        <f ca="1">IF(AND($N38&gt;Transfer!$J$13-1,BerechnungTab!$N38&lt;Transfer!$K$13+1,Transfer!$M$13=2,Transfer!$N$13="vs"),1,0)</f>
        <v>0</v>
      </c>
      <c r="R38" s="90">
        <f ca="1">IF(AND($N38&gt;Transfer!$J$13-1,BerechnungTab!$N38&lt;Transfer!$K$13+1,Transfer!$M$13=2,Transfer!$N$13="nv"),1,0)</f>
        <v>0</v>
      </c>
      <c r="S38" s="90">
        <f ca="1">IF(AND($N38&gt;Transfer!$J$13-1,BerechnungTab!$N38&lt;Transfer!$K$13+1,Transfer!$M$13=3,Transfer!$N$13="vs"),1,0)</f>
        <v>0</v>
      </c>
      <c r="T38" s="91">
        <f ca="1">IF(AND($N38&gt;Transfer!$J$13-1,BerechnungTab!$N38&lt;Transfer!$K$13+1,Transfer!$M$13=3,Transfer!$N$13="nv"),1,0)</f>
        <v>0</v>
      </c>
      <c r="U38" s="35">
        <f ca="1">IF(AND($N38&gt;Transfer!$J$14-1,BerechnungTab!$N38&lt;Transfer!$K$14+1,Transfer!$M$14=1,Transfer!$N$14="vs"),1,0)</f>
        <v>0</v>
      </c>
      <c r="V38" s="90">
        <f ca="1">IF(AND($N38&gt;Transfer!$J$14-1,BerechnungTab!$N38&lt;Transfer!$K$14+1,Transfer!$M$14=1,Transfer!$N$14="nv"),1,0)</f>
        <v>0</v>
      </c>
      <c r="W38" s="90">
        <f ca="1">IF(AND($N38&gt;Transfer!$J$14-1,BerechnungTab!$N38&lt;Transfer!$K$14+1,Transfer!$M$14=2,Transfer!$N$14="vs"),1,0)</f>
        <v>0</v>
      </c>
      <c r="X38" s="90">
        <f ca="1">IF(AND($N38&gt;Transfer!$J$14-1,BerechnungTab!$N38&lt;Transfer!$K$14+1,Transfer!$M$14=2,Transfer!$N$14="nv"),1,0)</f>
        <v>0</v>
      </c>
      <c r="Y38" s="90">
        <f ca="1">IF(AND($N38&gt;Transfer!$J$14-1,BerechnungTab!$N38&lt;Transfer!$K$14+1,Transfer!$M$14=3,Transfer!$N$14="vs"),1,0)</f>
        <v>0</v>
      </c>
      <c r="Z38" s="91">
        <f ca="1">IF(AND($N38&gt;Transfer!$J$14-1,BerechnungTab!$N38&lt;Transfer!$K$14+1,Transfer!$M$14=3,Transfer!$N$14="nv"),1,0)</f>
        <v>0</v>
      </c>
      <c r="AA38" s="35">
        <f ca="1">IF(AND($N38&gt;Transfer!$J$15-1,BerechnungTab!$N38&lt;Transfer!$K$15+1,Transfer!$M$15=1,Transfer!$N$15="vs"),1,0)</f>
        <v>0</v>
      </c>
      <c r="AB38" s="90">
        <f ca="1">IF(AND($N38&gt;Transfer!$J$15-1,BerechnungTab!$N38&lt;Transfer!$K$15+1,Transfer!$M$15=1,Transfer!$N$15="nv"),1,0)</f>
        <v>0</v>
      </c>
      <c r="AC38" s="90">
        <f ca="1">IF(AND($N38&gt;Transfer!$J$15-1,BerechnungTab!$N38&lt;Transfer!$K$15+1,Transfer!$M$15=2,Transfer!$N$15="vs"),1,0)</f>
        <v>0</v>
      </c>
      <c r="AD38" s="90">
        <f ca="1">IF(AND($N38&gt;Transfer!$J$15-1,BerechnungTab!$N38&lt;Transfer!$K$15+1,Transfer!$M$15=2,Transfer!$N$15="nv"),1,0)</f>
        <v>0</v>
      </c>
      <c r="AE38" s="90">
        <f ca="1">IF(AND($N38&gt;Transfer!$J$15-1,BerechnungTab!$N38&lt;Transfer!$K$15+1,Transfer!$M$15=3,Transfer!$N$15="vs"),1,0)</f>
        <v>0</v>
      </c>
      <c r="AF38" s="91">
        <f ca="1">IF(AND($N38&gt;Transfer!$J$15-1,BerechnungTab!$N38&lt;Transfer!$K$15+1,Transfer!$M$15=3,Transfer!$N$15="nv"),1,0)</f>
        <v>0</v>
      </c>
      <c r="AG38" s="35">
        <f ca="1">IF(AND($N38&gt;Transfer!$J$16-1,BerechnungTab!$N38&lt;Transfer!$K$16+1,Transfer!$M$16=1,Transfer!$N$16="vs"),1,0)</f>
        <v>0</v>
      </c>
      <c r="AH38" s="90">
        <f ca="1">IF(AND($N38&gt;Transfer!$J$16-1,BerechnungTab!$N38&lt;Transfer!$K$16+1,Transfer!$M$16=1,Transfer!$N$16="nv"),1,0)</f>
        <v>0</v>
      </c>
      <c r="AI38" s="90">
        <f ca="1">IF(AND($N38&gt;Transfer!$J$16-1,BerechnungTab!$N38&lt;Transfer!$K$16+1,Transfer!$M$16=2,Transfer!$N$16="vs"),1,0)</f>
        <v>0</v>
      </c>
      <c r="AJ38" s="90">
        <f ca="1">IF(AND($N38&gt;Transfer!$J$16-1,BerechnungTab!$N38&lt;Transfer!$K$16+1,Transfer!$M$16=2,Transfer!$N$16="nv"),1,0)</f>
        <v>0</v>
      </c>
      <c r="AK38" s="90">
        <f ca="1">IF(AND($N38&gt;Transfer!$J$16-1,BerechnungTab!$N38&lt;Transfer!$K$16+1,Transfer!$M$16=3,Transfer!$N$16="vs"),1,0)</f>
        <v>0</v>
      </c>
      <c r="AL38" s="91">
        <f ca="1">IF(AND($N38&gt;Transfer!$J$16-1,BerechnungTab!$N38&lt;Transfer!$K$16+1,Transfer!$M$16=3,Transfer!$N$16="nv"),1,0)</f>
        <v>0</v>
      </c>
      <c r="AM38" s="35">
        <f ca="1">IF(AND($N38&gt;Transfer!$J$17-1,BerechnungTab!$N38&lt;Transfer!$K$17+1,Transfer!$M$17=1,Transfer!$N$17="vs"),1,0)</f>
        <v>0</v>
      </c>
      <c r="AN38" s="90">
        <f ca="1">IF(AND($N38&gt;Transfer!$J$17-1,BerechnungTab!$N38&lt;Transfer!$K$17+1,Transfer!$M$17=1,Transfer!$N$17="nv"),1,0)</f>
        <v>0</v>
      </c>
      <c r="AO38" s="90">
        <f ca="1">IF(AND($N38&gt;Transfer!$J$17-1,BerechnungTab!$N38&lt;Transfer!$K$17+1,Transfer!$M$17=2,Transfer!$N$17="vs"),1,0)</f>
        <v>0</v>
      </c>
      <c r="AP38" s="90">
        <f ca="1">IF(AND($N38&gt;Transfer!$J$17-1,BerechnungTab!$N38&lt;Transfer!$K$17+1,Transfer!$M$17=2,Transfer!$N$17="nv"),1,0)</f>
        <v>0</v>
      </c>
      <c r="AQ38" s="90">
        <f ca="1">IF(AND($N38&gt;Transfer!$J$17-1,BerechnungTab!$N38&lt;Transfer!$K$17+1,Transfer!$M$17=3,Transfer!$N$17="vs"),1,0)</f>
        <v>0</v>
      </c>
      <c r="AR38" s="91">
        <f ca="1">IF(AND($N38&gt;Transfer!$J$17-1,BerechnungTab!$N38&lt;Transfer!$K$17+1,Transfer!$M$17=3,Transfer!$N$17="nv"),1,0)</f>
        <v>0</v>
      </c>
      <c r="AS38" s="35">
        <f ca="1">IF(AND($N38&gt;Transfer!$J$18-1,BerechnungTab!$N38&lt;Transfer!$K$18+1,Transfer!$M$18=1,Transfer!$N$18="vs"),1,0)</f>
        <v>0</v>
      </c>
      <c r="AT38" s="90">
        <f ca="1">IF(AND($N38&gt;Transfer!$J$18-1,BerechnungTab!$N38&lt;Transfer!$K$18+1,Transfer!$M$18=1,Transfer!$N$18="nv"),1,0)</f>
        <v>0</v>
      </c>
      <c r="AU38" s="90">
        <f ca="1">IF(AND($N38&gt;Transfer!$J$18-1,BerechnungTab!$N38&lt;Transfer!$K$18+1,Transfer!$M$18=2,Transfer!$N$18="vs"),1,0)</f>
        <v>0</v>
      </c>
      <c r="AV38" s="90">
        <f ca="1">IF(AND($N38&gt;Transfer!$J$18-1,BerechnungTab!$N38&lt;Transfer!$K$18+1,Transfer!$M$18=2,Transfer!$N$18="nv"),1,0)</f>
        <v>0</v>
      </c>
      <c r="AW38" s="90">
        <f ca="1">IF(AND($N38&gt;Transfer!$J$18-1,BerechnungTab!$N38&lt;Transfer!$K$18+1,Transfer!$M$18=3,Transfer!$N$18="vs"),1,0)</f>
        <v>0</v>
      </c>
      <c r="AX38" s="91">
        <f ca="1">IF(AND($N38&gt;Transfer!$J$18-1,BerechnungTab!$N38&lt;Transfer!$K$18+1,Transfer!$M$18=3,Transfer!$N$18="nv"),1,0)</f>
        <v>0</v>
      </c>
      <c r="AY38" s="35">
        <f ca="1">IF(AND($N38&gt;Transfer!$J$19-1,BerechnungTab!$N38&lt;Transfer!$K$19+1,Transfer!$M$19=1,Transfer!$N$19="vs"),1,0)</f>
        <v>0</v>
      </c>
      <c r="AZ38" s="90">
        <f ca="1">IF(AND($N38&gt;Transfer!$J$19-1,BerechnungTab!$N38&lt;Transfer!$K$19+1,Transfer!$M$19=1,Transfer!$N$19="nv"),1,0)</f>
        <v>0</v>
      </c>
      <c r="BA38" s="90">
        <f ca="1">IF(AND($N38&gt;Transfer!$J$19-1,BerechnungTab!$N38&lt;Transfer!$K$19+1,Transfer!$M$19=2,Transfer!$N$19="vs"),1,0)</f>
        <v>0</v>
      </c>
      <c r="BB38" s="90">
        <f ca="1">IF(AND($N38&gt;Transfer!$J$19-1,BerechnungTab!$N38&lt;Transfer!$K$19+1,Transfer!$M$19=2,Transfer!$N$19="nv"),1,0)</f>
        <v>0</v>
      </c>
      <c r="BC38" s="90">
        <f ca="1">IF(AND($N38&gt;Transfer!$J$19-1,BerechnungTab!$N38&lt;Transfer!$K$19+1,Transfer!$M$19=3,Transfer!$N$19="vs"),1,0)</f>
        <v>0</v>
      </c>
      <c r="BD38" s="91">
        <f ca="1">IF(AND($N38&gt;Transfer!$J$19-1,BerechnungTab!$N38&lt;Transfer!$K$19+1,Transfer!$M$19=3,Transfer!$N$19="nv"),1,0)</f>
        <v>0</v>
      </c>
      <c r="BE38" s="35">
        <f ca="1">IF(AND($N38&gt;Transfer!$J$20-1,BerechnungTab!$N38&lt;Transfer!$K$20+1,Transfer!$M$20=1,Transfer!$N$20="vs"),1,0)</f>
        <v>0</v>
      </c>
      <c r="BF38" s="90">
        <f ca="1">IF(AND($N38&gt;Transfer!$J$20-1,BerechnungTab!$N38&lt;Transfer!$K$20+1,Transfer!$M$20=1,Transfer!$N$20="nv"),1,0)</f>
        <v>0</v>
      </c>
      <c r="BG38" s="90">
        <f ca="1">IF(AND($N38&gt;Transfer!$J$20-1,BerechnungTab!$N38&lt;Transfer!$K$20+1,Transfer!$M$20=2,Transfer!$N$20="vs"),1,0)</f>
        <v>0</v>
      </c>
      <c r="BH38" s="90">
        <f ca="1">IF(AND($N38&gt;Transfer!$J$20-1,BerechnungTab!$N38&lt;Transfer!$K$20+1,Transfer!$M$20=2,Transfer!$N$20="nv"),1,0)</f>
        <v>0</v>
      </c>
      <c r="BI38" s="90">
        <f ca="1">IF(AND($N38&gt;Transfer!$J$20-1,BerechnungTab!$N38&lt;Transfer!$K$20+1,Transfer!$M$20=3,Transfer!$N$20="vs"),1,0)</f>
        <v>0</v>
      </c>
      <c r="BJ38" s="91">
        <f ca="1">IF(AND($N38&gt;Transfer!$J$20-1,BerechnungTab!$N38&lt;Transfer!$K$20+1,Transfer!$M$20=3,Transfer!$N$20="nv"),1,0)</f>
        <v>0</v>
      </c>
      <c r="BK38" s="35">
        <f ca="1">IF(AND($N38&gt;Transfer!$J$21-1,BerechnungTab!$N38&lt;Transfer!$K$21+1,Transfer!$M$21=1,Transfer!$N$21="vs"),1,0)</f>
        <v>0</v>
      </c>
      <c r="BL38" s="90">
        <f ca="1">IF(AND($N38&gt;Transfer!$J$21-1,BerechnungTab!$N38&lt;Transfer!$K$21+1,Transfer!$M$21=1,Transfer!$N$21="nv"),1,0)</f>
        <v>0</v>
      </c>
      <c r="BM38" s="90">
        <f ca="1">IF(AND($N38&gt;Transfer!$J$21-1,BerechnungTab!$N38&lt;Transfer!$K$21+1,Transfer!$M$21=2,Transfer!$N$21="vs"),1,0)</f>
        <v>0</v>
      </c>
      <c r="BN38" s="90">
        <f ca="1">IF(AND($N38&gt;Transfer!$J$21-1,BerechnungTab!$N38&lt;Transfer!$K$21+1,Transfer!$M$21=2,Transfer!$N$21="nv"),1,0)</f>
        <v>0</v>
      </c>
      <c r="BO38" s="90">
        <f ca="1">IF(AND($N38&gt;Transfer!$J$21-1,BerechnungTab!$N38&lt;Transfer!$K$21+1,Transfer!$M$21=3,Transfer!$N$21="vs"),1,0)</f>
        <v>0</v>
      </c>
      <c r="BP38" s="91">
        <f ca="1">IF(AND($N38&gt;Transfer!$J$21-1,BerechnungTab!$N38&lt;Transfer!$K$21+1,Transfer!$M$21=3,Transfer!$N$21="nv"),1,0)</f>
        <v>0</v>
      </c>
      <c r="BQ38" s="35">
        <f ca="1">IF(AND($N38&gt;Transfer!$J$22-1,BerechnungTab!$N38&lt;Transfer!$K$22+1,Transfer!$M$22=1,Transfer!$N$22="vs"),1,0)</f>
        <v>0</v>
      </c>
      <c r="BR38" s="90">
        <f ca="1">IF(AND($N38&gt;Transfer!$J$22-1,BerechnungTab!$N38&lt;Transfer!$K$22+1,Transfer!$M$22=1,Transfer!$N$22="nv"),1,0)</f>
        <v>0</v>
      </c>
      <c r="BS38" s="90">
        <f ca="1">IF(AND($N38&gt;Transfer!$J$22-1,BerechnungTab!$N38&lt;Transfer!$K$22+1,Transfer!$M$22=2,Transfer!$N$22="vs"),1,0)</f>
        <v>0</v>
      </c>
      <c r="BT38" s="90">
        <f ca="1">IF(AND($N38&gt;Transfer!$J$22-1,BerechnungTab!$N38&lt;Transfer!$K$22+1,Transfer!$M$22=2,Transfer!$N$22="nv"),1,0)</f>
        <v>0</v>
      </c>
      <c r="BU38" s="90">
        <f ca="1">IF(AND($N38&gt;Transfer!$J$22-1,BerechnungTab!$N38&lt;Transfer!$K$22+1,Transfer!$M$22=3,Transfer!$N$22="vs"),1,0)</f>
        <v>0</v>
      </c>
      <c r="BV38" s="91">
        <f ca="1">IF(AND($N38&gt;Transfer!$J$22-1,BerechnungTab!$N38&lt;Transfer!$K$22+1,Transfer!$M$22=3,Transfer!$N$22="nv"),1,0)</f>
        <v>0</v>
      </c>
    </row>
    <row r="39" spans="1:74">
      <c r="A39" s="40"/>
      <c r="B39" s="40"/>
      <c r="C39" s="40"/>
      <c r="D39" s="40"/>
      <c r="F39" s="40"/>
      <c r="G39" s="102"/>
      <c r="H39" s="91">
        <f t="shared" ca="1" si="0"/>
        <v>0</v>
      </c>
      <c r="I39" s="16">
        <f t="shared" ca="1" si="1"/>
        <v>0</v>
      </c>
      <c r="J39" s="16">
        <f t="shared" ca="1" si="2"/>
        <v>0</v>
      </c>
      <c r="K39" s="16">
        <f t="shared" ca="1" si="3"/>
        <v>0</v>
      </c>
      <c r="L39" s="16">
        <f t="shared" ca="1" si="4"/>
        <v>0</v>
      </c>
      <c r="M39" s="16">
        <f t="shared" ca="1" si="5"/>
        <v>0</v>
      </c>
      <c r="N39" s="16">
        <f t="shared" ca="1" si="6"/>
        <v>2012</v>
      </c>
      <c r="O39" s="35">
        <f ca="1">IF(AND($N39&gt;Transfer!$J$13-1,BerechnungTab!$N39&lt;Transfer!$K$13+1,Transfer!$M$13=1,Transfer!$N$13="vs"),1,0)</f>
        <v>0</v>
      </c>
      <c r="P39" s="90">
        <f ca="1">IF(AND($N39&gt;Transfer!$J$13-1,BerechnungTab!$N39&lt;Transfer!$K$13+1,Transfer!$M$13=1,Transfer!$N$13="nv"),1,0)</f>
        <v>0</v>
      </c>
      <c r="Q39" s="90">
        <f ca="1">IF(AND($N39&gt;Transfer!$J$13-1,BerechnungTab!$N39&lt;Transfer!$K$13+1,Transfer!$M$13=2,Transfer!$N$13="vs"),1,0)</f>
        <v>0</v>
      </c>
      <c r="R39" s="90">
        <f ca="1">IF(AND($N39&gt;Transfer!$J$13-1,BerechnungTab!$N39&lt;Transfer!$K$13+1,Transfer!$M$13=2,Transfer!$N$13="nv"),1,0)</f>
        <v>0</v>
      </c>
      <c r="S39" s="90">
        <f ca="1">IF(AND($N39&gt;Transfer!$J$13-1,BerechnungTab!$N39&lt;Transfer!$K$13+1,Transfer!$M$13=3,Transfer!$N$13="vs"),1,0)</f>
        <v>0</v>
      </c>
      <c r="T39" s="91">
        <f ca="1">IF(AND($N39&gt;Transfer!$J$13-1,BerechnungTab!$N39&lt;Transfer!$K$13+1,Transfer!$M$13=3,Transfer!$N$13="nv"),1,0)</f>
        <v>0</v>
      </c>
      <c r="U39" s="35">
        <f ca="1">IF(AND($N39&gt;Transfer!$J$14-1,BerechnungTab!$N39&lt;Transfer!$K$14+1,Transfer!$M$14=1,Transfer!$N$14="vs"),1,0)</f>
        <v>0</v>
      </c>
      <c r="V39" s="90">
        <f ca="1">IF(AND($N39&gt;Transfer!$J$14-1,BerechnungTab!$N39&lt;Transfer!$K$14+1,Transfer!$M$14=1,Transfer!$N$14="nv"),1,0)</f>
        <v>0</v>
      </c>
      <c r="W39" s="90">
        <f ca="1">IF(AND($N39&gt;Transfer!$J$14-1,BerechnungTab!$N39&lt;Transfer!$K$14+1,Transfer!$M$14=2,Transfer!$N$14="vs"),1,0)</f>
        <v>0</v>
      </c>
      <c r="X39" s="90">
        <f ca="1">IF(AND($N39&gt;Transfer!$J$14-1,BerechnungTab!$N39&lt;Transfer!$K$14+1,Transfer!$M$14=2,Transfer!$N$14="nv"),1,0)</f>
        <v>0</v>
      </c>
      <c r="Y39" s="90">
        <f ca="1">IF(AND($N39&gt;Transfer!$J$14-1,BerechnungTab!$N39&lt;Transfer!$K$14+1,Transfer!$M$14=3,Transfer!$N$14="vs"),1,0)</f>
        <v>0</v>
      </c>
      <c r="Z39" s="91">
        <f ca="1">IF(AND($N39&gt;Transfer!$J$14-1,BerechnungTab!$N39&lt;Transfer!$K$14+1,Transfer!$M$14=3,Transfer!$N$14="nv"),1,0)</f>
        <v>0</v>
      </c>
      <c r="AA39" s="35">
        <f ca="1">IF(AND($N39&gt;Transfer!$J$15-1,BerechnungTab!$N39&lt;Transfer!$K$15+1,Transfer!$M$15=1,Transfer!$N$15="vs"),1,0)</f>
        <v>0</v>
      </c>
      <c r="AB39" s="90">
        <f ca="1">IF(AND($N39&gt;Transfer!$J$15-1,BerechnungTab!$N39&lt;Transfer!$K$15+1,Transfer!$M$15=1,Transfer!$N$15="nv"),1,0)</f>
        <v>0</v>
      </c>
      <c r="AC39" s="90">
        <f ca="1">IF(AND($N39&gt;Transfer!$J$15-1,BerechnungTab!$N39&lt;Transfer!$K$15+1,Transfer!$M$15=2,Transfer!$N$15="vs"),1,0)</f>
        <v>0</v>
      </c>
      <c r="AD39" s="90">
        <f ca="1">IF(AND($N39&gt;Transfer!$J$15-1,BerechnungTab!$N39&lt;Transfer!$K$15+1,Transfer!$M$15=2,Transfer!$N$15="nv"),1,0)</f>
        <v>0</v>
      </c>
      <c r="AE39" s="90">
        <f ca="1">IF(AND($N39&gt;Transfer!$J$15-1,BerechnungTab!$N39&lt;Transfer!$K$15+1,Transfer!$M$15=3,Transfer!$N$15="vs"),1,0)</f>
        <v>0</v>
      </c>
      <c r="AF39" s="91">
        <f ca="1">IF(AND($N39&gt;Transfer!$J$15-1,BerechnungTab!$N39&lt;Transfer!$K$15+1,Transfer!$M$15=3,Transfer!$N$15="nv"),1,0)</f>
        <v>0</v>
      </c>
      <c r="AG39" s="35">
        <f ca="1">IF(AND($N39&gt;Transfer!$J$16-1,BerechnungTab!$N39&lt;Transfer!$K$16+1,Transfer!$M$16=1,Transfer!$N$16="vs"),1,0)</f>
        <v>0</v>
      </c>
      <c r="AH39" s="90">
        <f ca="1">IF(AND($N39&gt;Transfer!$J$16-1,BerechnungTab!$N39&lt;Transfer!$K$16+1,Transfer!$M$16=1,Transfer!$N$16="nv"),1,0)</f>
        <v>0</v>
      </c>
      <c r="AI39" s="90">
        <f ca="1">IF(AND($N39&gt;Transfer!$J$16-1,BerechnungTab!$N39&lt;Transfer!$K$16+1,Transfer!$M$16=2,Transfer!$N$16="vs"),1,0)</f>
        <v>0</v>
      </c>
      <c r="AJ39" s="90">
        <f ca="1">IF(AND($N39&gt;Transfer!$J$16-1,BerechnungTab!$N39&lt;Transfer!$K$16+1,Transfer!$M$16=2,Transfer!$N$16="nv"),1,0)</f>
        <v>0</v>
      </c>
      <c r="AK39" s="90">
        <f ca="1">IF(AND($N39&gt;Transfer!$J$16-1,BerechnungTab!$N39&lt;Transfer!$K$16+1,Transfer!$M$16=3,Transfer!$N$16="vs"),1,0)</f>
        <v>0</v>
      </c>
      <c r="AL39" s="91">
        <f ca="1">IF(AND($N39&gt;Transfer!$J$16-1,BerechnungTab!$N39&lt;Transfer!$K$16+1,Transfer!$M$16=3,Transfer!$N$16="nv"),1,0)</f>
        <v>0</v>
      </c>
      <c r="AM39" s="35">
        <f ca="1">IF(AND($N39&gt;Transfer!$J$17-1,BerechnungTab!$N39&lt;Transfer!$K$17+1,Transfer!$M$17=1,Transfer!$N$17="vs"),1,0)</f>
        <v>0</v>
      </c>
      <c r="AN39" s="90">
        <f ca="1">IF(AND($N39&gt;Transfer!$J$17-1,BerechnungTab!$N39&lt;Transfer!$K$17+1,Transfer!$M$17=1,Transfer!$N$17="nv"),1,0)</f>
        <v>0</v>
      </c>
      <c r="AO39" s="90">
        <f ca="1">IF(AND($N39&gt;Transfer!$J$17-1,BerechnungTab!$N39&lt;Transfer!$K$17+1,Transfer!$M$17=2,Transfer!$N$17="vs"),1,0)</f>
        <v>0</v>
      </c>
      <c r="AP39" s="90">
        <f ca="1">IF(AND($N39&gt;Transfer!$J$17-1,BerechnungTab!$N39&lt;Transfer!$K$17+1,Transfer!$M$17=2,Transfer!$N$17="nv"),1,0)</f>
        <v>0</v>
      </c>
      <c r="AQ39" s="90">
        <f ca="1">IF(AND($N39&gt;Transfer!$J$17-1,BerechnungTab!$N39&lt;Transfer!$K$17+1,Transfer!$M$17=3,Transfer!$N$17="vs"),1,0)</f>
        <v>0</v>
      </c>
      <c r="AR39" s="91">
        <f ca="1">IF(AND($N39&gt;Transfer!$J$17-1,BerechnungTab!$N39&lt;Transfer!$K$17+1,Transfer!$M$17=3,Transfer!$N$17="nv"),1,0)</f>
        <v>0</v>
      </c>
      <c r="AS39" s="35">
        <f ca="1">IF(AND($N39&gt;Transfer!$J$18-1,BerechnungTab!$N39&lt;Transfer!$K$18+1,Transfer!$M$18=1,Transfer!$N$18="vs"),1,0)</f>
        <v>0</v>
      </c>
      <c r="AT39" s="90">
        <f ca="1">IF(AND($N39&gt;Transfer!$J$18-1,BerechnungTab!$N39&lt;Transfer!$K$18+1,Transfer!$M$18=1,Transfer!$N$18="nv"),1,0)</f>
        <v>0</v>
      </c>
      <c r="AU39" s="90">
        <f ca="1">IF(AND($N39&gt;Transfer!$J$18-1,BerechnungTab!$N39&lt;Transfer!$K$18+1,Transfer!$M$18=2,Transfer!$N$18="vs"),1,0)</f>
        <v>0</v>
      </c>
      <c r="AV39" s="90">
        <f ca="1">IF(AND($N39&gt;Transfer!$J$18-1,BerechnungTab!$N39&lt;Transfer!$K$18+1,Transfer!$M$18=2,Transfer!$N$18="nv"),1,0)</f>
        <v>0</v>
      </c>
      <c r="AW39" s="90">
        <f ca="1">IF(AND($N39&gt;Transfer!$J$18-1,BerechnungTab!$N39&lt;Transfer!$K$18+1,Transfer!$M$18=3,Transfer!$N$18="vs"),1,0)</f>
        <v>0</v>
      </c>
      <c r="AX39" s="91">
        <f ca="1">IF(AND($N39&gt;Transfer!$J$18-1,BerechnungTab!$N39&lt;Transfer!$K$18+1,Transfer!$M$18=3,Transfer!$N$18="nv"),1,0)</f>
        <v>0</v>
      </c>
      <c r="AY39" s="35">
        <f ca="1">IF(AND($N39&gt;Transfer!$J$19-1,BerechnungTab!$N39&lt;Transfer!$K$19+1,Transfer!$M$19=1,Transfer!$N$19="vs"),1,0)</f>
        <v>0</v>
      </c>
      <c r="AZ39" s="90">
        <f ca="1">IF(AND($N39&gt;Transfer!$J$19-1,BerechnungTab!$N39&lt;Transfer!$K$19+1,Transfer!$M$19=1,Transfer!$N$19="nv"),1,0)</f>
        <v>0</v>
      </c>
      <c r="BA39" s="90">
        <f ca="1">IF(AND($N39&gt;Transfer!$J$19-1,BerechnungTab!$N39&lt;Transfer!$K$19+1,Transfer!$M$19=2,Transfer!$N$19="vs"),1,0)</f>
        <v>0</v>
      </c>
      <c r="BB39" s="90">
        <f ca="1">IF(AND($N39&gt;Transfer!$J$19-1,BerechnungTab!$N39&lt;Transfer!$K$19+1,Transfer!$M$19=2,Transfer!$N$19="nv"),1,0)</f>
        <v>0</v>
      </c>
      <c r="BC39" s="90">
        <f ca="1">IF(AND($N39&gt;Transfer!$J$19-1,BerechnungTab!$N39&lt;Transfer!$K$19+1,Transfer!$M$19=3,Transfer!$N$19="vs"),1,0)</f>
        <v>0</v>
      </c>
      <c r="BD39" s="91">
        <f ca="1">IF(AND($N39&gt;Transfer!$J$19-1,BerechnungTab!$N39&lt;Transfer!$K$19+1,Transfer!$M$19=3,Transfer!$N$19="nv"),1,0)</f>
        <v>0</v>
      </c>
      <c r="BE39" s="35">
        <f ca="1">IF(AND($N39&gt;Transfer!$J$20-1,BerechnungTab!$N39&lt;Transfer!$K$20+1,Transfer!$M$20=1,Transfer!$N$20="vs"),1,0)</f>
        <v>0</v>
      </c>
      <c r="BF39" s="90">
        <f ca="1">IF(AND($N39&gt;Transfer!$J$20-1,BerechnungTab!$N39&lt;Transfer!$K$20+1,Transfer!$M$20=1,Transfer!$N$20="nv"),1,0)</f>
        <v>0</v>
      </c>
      <c r="BG39" s="90">
        <f ca="1">IF(AND($N39&gt;Transfer!$J$20-1,BerechnungTab!$N39&lt;Transfer!$K$20+1,Transfer!$M$20=2,Transfer!$N$20="vs"),1,0)</f>
        <v>0</v>
      </c>
      <c r="BH39" s="90">
        <f ca="1">IF(AND($N39&gt;Transfer!$J$20-1,BerechnungTab!$N39&lt;Transfer!$K$20+1,Transfer!$M$20=2,Transfer!$N$20="nv"),1,0)</f>
        <v>0</v>
      </c>
      <c r="BI39" s="90">
        <f ca="1">IF(AND($N39&gt;Transfer!$J$20-1,BerechnungTab!$N39&lt;Transfer!$K$20+1,Transfer!$M$20=3,Transfer!$N$20="vs"),1,0)</f>
        <v>0</v>
      </c>
      <c r="BJ39" s="91">
        <f ca="1">IF(AND($N39&gt;Transfer!$J$20-1,BerechnungTab!$N39&lt;Transfer!$K$20+1,Transfer!$M$20=3,Transfer!$N$20="nv"),1,0)</f>
        <v>0</v>
      </c>
      <c r="BK39" s="35">
        <f ca="1">IF(AND($N39&gt;Transfer!$J$21-1,BerechnungTab!$N39&lt;Transfer!$K$21+1,Transfer!$M$21=1,Transfer!$N$21="vs"),1,0)</f>
        <v>0</v>
      </c>
      <c r="BL39" s="90">
        <f ca="1">IF(AND($N39&gt;Transfer!$J$21-1,BerechnungTab!$N39&lt;Transfer!$K$21+1,Transfer!$M$21=1,Transfer!$N$21="nv"),1,0)</f>
        <v>0</v>
      </c>
      <c r="BM39" s="90">
        <f ca="1">IF(AND($N39&gt;Transfer!$J$21-1,BerechnungTab!$N39&lt;Transfer!$K$21+1,Transfer!$M$21=2,Transfer!$N$21="vs"),1,0)</f>
        <v>0</v>
      </c>
      <c r="BN39" s="90">
        <f ca="1">IF(AND($N39&gt;Transfer!$J$21-1,BerechnungTab!$N39&lt;Transfer!$K$21+1,Transfer!$M$21=2,Transfer!$N$21="nv"),1,0)</f>
        <v>0</v>
      </c>
      <c r="BO39" s="90">
        <f ca="1">IF(AND($N39&gt;Transfer!$J$21-1,BerechnungTab!$N39&lt;Transfer!$K$21+1,Transfer!$M$21=3,Transfer!$N$21="vs"),1,0)</f>
        <v>0</v>
      </c>
      <c r="BP39" s="91">
        <f ca="1">IF(AND($N39&gt;Transfer!$J$21-1,BerechnungTab!$N39&lt;Transfer!$K$21+1,Transfer!$M$21=3,Transfer!$N$21="nv"),1,0)</f>
        <v>0</v>
      </c>
      <c r="BQ39" s="35">
        <f ca="1">IF(AND($N39&gt;Transfer!$J$22-1,BerechnungTab!$N39&lt;Transfer!$K$22+1,Transfer!$M$22=1,Transfer!$N$22="vs"),1,0)</f>
        <v>0</v>
      </c>
      <c r="BR39" s="90">
        <f ca="1">IF(AND($N39&gt;Transfer!$J$22-1,BerechnungTab!$N39&lt;Transfer!$K$22+1,Transfer!$M$22=1,Transfer!$N$22="nv"),1,0)</f>
        <v>0</v>
      </c>
      <c r="BS39" s="90">
        <f ca="1">IF(AND($N39&gt;Transfer!$J$22-1,BerechnungTab!$N39&lt;Transfer!$K$22+1,Transfer!$M$22=2,Transfer!$N$22="vs"),1,0)</f>
        <v>0</v>
      </c>
      <c r="BT39" s="90">
        <f ca="1">IF(AND($N39&gt;Transfer!$J$22-1,BerechnungTab!$N39&lt;Transfer!$K$22+1,Transfer!$M$22=2,Transfer!$N$22="nv"),1,0)</f>
        <v>0</v>
      </c>
      <c r="BU39" s="90">
        <f ca="1">IF(AND($N39&gt;Transfer!$J$22-1,BerechnungTab!$N39&lt;Transfer!$K$22+1,Transfer!$M$22=3,Transfer!$N$22="vs"),1,0)</f>
        <v>0</v>
      </c>
      <c r="BV39" s="91">
        <f ca="1">IF(AND($N39&gt;Transfer!$J$22-1,BerechnungTab!$N39&lt;Transfer!$K$22+1,Transfer!$M$22=3,Transfer!$N$22="nv"),1,0)</f>
        <v>0</v>
      </c>
    </row>
    <row r="40" spans="1:74">
      <c r="A40" s="40"/>
      <c r="B40" s="40"/>
      <c r="C40" s="40"/>
      <c r="D40" s="40"/>
      <c r="E40" s="40"/>
      <c r="F40" s="40"/>
      <c r="G40" s="102"/>
      <c r="H40" s="91">
        <f t="shared" ca="1" si="0"/>
        <v>0</v>
      </c>
      <c r="I40" s="16">
        <f t="shared" ca="1" si="1"/>
        <v>0</v>
      </c>
      <c r="J40" s="16">
        <f t="shared" ca="1" si="2"/>
        <v>0</v>
      </c>
      <c r="K40" s="16">
        <f t="shared" ca="1" si="3"/>
        <v>0</v>
      </c>
      <c r="L40" s="16">
        <f t="shared" ca="1" si="4"/>
        <v>0</v>
      </c>
      <c r="M40" s="16">
        <f t="shared" ca="1" si="5"/>
        <v>0</v>
      </c>
      <c r="N40" s="16">
        <f t="shared" ca="1" si="6"/>
        <v>2013</v>
      </c>
      <c r="O40" s="35">
        <f ca="1">IF(AND($N40&gt;Transfer!$J$13-1,BerechnungTab!$N40&lt;Transfer!$K$13+1,Transfer!$M$13=1,Transfer!$N$13="vs"),1,0)</f>
        <v>0</v>
      </c>
      <c r="P40" s="90">
        <f ca="1">IF(AND($N40&gt;Transfer!$J$13-1,BerechnungTab!$N40&lt;Transfer!$K$13+1,Transfer!$M$13=1,Transfer!$N$13="nv"),1,0)</f>
        <v>0</v>
      </c>
      <c r="Q40" s="90">
        <f ca="1">IF(AND($N40&gt;Transfer!$J$13-1,BerechnungTab!$N40&lt;Transfer!$K$13+1,Transfer!$M$13=2,Transfer!$N$13="vs"),1,0)</f>
        <v>0</v>
      </c>
      <c r="R40" s="90">
        <f ca="1">IF(AND($N40&gt;Transfer!$J$13-1,BerechnungTab!$N40&lt;Transfer!$K$13+1,Transfer!$M$13=2,Transfer!$N$13="nv"),1,0)</f>
        <v>0</v>
      </c>
      <c r="S40" s="90">
        <f ca="1">IF(AND($N40&gt;Transfer!$J$13-1,BerechnungTab!$N40&lt;Transfer!$K$13+1,Transfer!$M$13=3,Transfer!$N$13="vs"),1,0)</f>
        <v>0</v>
      </c>
      <c r="T40" s="91">
        <f ca="1">IF(AND($N40&gt;Transfer!$J$13-1,BerechnungTab!$N40&lt;Transfer!$K$13+1,Transfer!$M$13=3,Transfer!$N$13="nv"),1,0)</f>
        <v>0</v>
      </c>
      <c r="U40" s="35">
        <f ca="1">IF(AND($N40&gt;Transfer!$J$14-1,BerechnungTab!$N40&lt;Transfer!$K$14+1,Transfer!$M$14=1,Transfer!$N$14="vs"),1,0)</f>
        <v>0</v>
      </c>
      <c r="V40" s="90">
        <f ca="1">IF(AND($N40&gt;Transfer!$J$14-1,BerechnungTab!$N40&lt;Transfer!$K$14+1,Transfer!$M$14=1,Transfer!$N$14="nv"),1,0)</f>
        <v>0</v>
      </c>
      <c r="W40" s="90">
        <f ca="1">IF(AND($N40&gt;Transfer!$J$14-1,BerechnungTab!$N40&lt;Transfer!$K$14+1,Transfer!$M$14=2,Transfer!$N$14="vs"),1,0)</f>
        <v>0</v>
      </c>
      <c r="X40" s="90">
        <f ca="1">IF(AND($N40&gt;Transfer!$J$14-1,BerechnungTab!$N40&lt;Transfer!$K$14+1,Transfer!$M$14=2,Transfer!$N$14="nv"),1,0)</f>
        <v>0</v>
      </c>
      <c r="Y40" s="90">
        <f ca="1">IF(AND($N40&gt;Transfer!$J$14-1,BerechnungTab!$N40&lt;Transfer!$K$14+1,Transfer!$M$14=3,Transfer!$N$14="vs"),1,0)</f>
        <v>0</v>
      </c>
      <c r="Z40" s="91">
        <f ca="1">IF(AND($N40&gt;Transfer!$J$14-1,BerechnungTab!$N40&lt;Transfer!$K$14+1,Transfer!$M$14=3,Transfer!$N$14="nv"),1,0)</f>
        <v>0</v>
      </c>
      <c r="AA40" s="35">
        <f ca="1">IF(AND($N40&gt;Transfer!$J$15-1,BerechnungTab!$N40&lt;Transfer!$K$15+1,Transfer!$M$15=1,Transfer!$N$15="vs"),1,0)</f>
        <v>0</v>
      </c>
      <c r="AB40" s="90">
        <f ca="1">IF(AND($N40&gt;Transfer!$J$15-1,BerechnungTab!$N40&lt;Transfer!$K$15+1,Transfer!$M$15=1,Transfer!$N$15="nv"),1,0)</f>
        <v>0</v>
      </c>
      <c r="AC40" s="90">
        <f ca="1">IF(AND($N40&gt;Transfer!$J$15-1,BerechnungTab!$N40&lt;Transfer!$K$15+1,Transfer!$M$15=2,Transfer!$N$15="vs"),1,0)</f>
        <v>0</v>
      </c>
      <c r="AD40" s="90">
        <f ca="1">IF(AND($N40&gt;Transfer!$J$15-1,BerechnungTab!$N40&lt;Transfer!$K$15+1,Transfer!$M$15=2,Transfer!$N$15="nv"),1,0)</f>
        <v>0</v>
      </c>
      <c r="AE40" s="90">
        <f ca="1">IF(AND($N40&gt;Transfer!$J$15-1,BerechnungTab!$N40&lt;Transfer!$K$15+1,Transfer!$M$15=3,Transfer!$N$15="vs"),1,0)</f>
        <v>0</v>
      </c>
      <c r="AF40" s="91">
        <f ca="1">IF(AND($N40&gt;Transfer!$J$15-1,BerechnungTab!$N40&lt;Transfer!$K$15+1,Transfer!$M$15=3,Transfer!$N$15="nv"),1,0)</f>
        <v>0</v>
      </c>
      <c r="AG40" s="35">
        <f ca="1">IF(AND($N40&gt;Transfer!$J$16-1,BerechnungTab!$N40&lt;Transfer!$K$16+1,Transfer!$M$16=1,Transfer!$N$16="vs"),1,0)</f>
        <v>0</v>
      </c>
      <c r="AH40" s="90">
        <f ca="1">IF(AND($N40&gt;Transfer!$J$16-1,BerechnungTab!$N40&lt;Transfer!$K$16+1,Transfer!$M$16=1,Transfer!$N$16="nv"),1,0)</f>
        <v>0</v>
      </c>
      <c r="AI40" s="90">
        <f ca="1">IF(AND($N40&gt;Transfer!$J$16-1,BerechnungTab!$N40&lt;Transfer!$K$16+1,Transfer!$M$16=2,Transfer!$N$16="vs"),1,0)</f>
        <v>0</v>
      </c>
      <c r="AJ40" s="90">
        <f ca="1">IF(AND($N40&gt;Transfer!$J$16-1,BerechnungTab!$N40&lt;Transfer!$K$16+1,Transfer!$M$16=2,Transfer!$N$16="nv"),1,0)</f>
        <v>0</v>
      </c>
      <c r="AK40" s="90">
        <f ca="1">IF(AND($N40&gt;Transfer!$J$16-1,BerechnungTab!$N40&lt;Transfer!$K$16+1,Transfer!$M$16=3,Transfer!$N$16="vs"),1,0)</f>
        <v>0</v>
      </c>
      <c r="AL40" s="91">
        <f ca="1">IF(AND($N40&gt;Transfer!$J$16-1,BerechnungTab!$N40&lt;Transfer!$K$16+1,Transfer!$M$16=3,Transfer!$N$16="nv"),1,0)</f>
        <v>0</v>
      </c>
      <c r="AM40" s="35">
        <f ca="1">IF(AND($N40&gt;Transfer!$J$17-1,BerechnungTab!$N40&lt;Transfer!$K$17+1,Transfer!$M$17=1,Transfer!$N$17="vs"),1,0)</f>
        <v>0</v>
      </c>
      <c r="AN40" s="90">
        <f ca="1">IF(AND($N40&gt;Transfer!$J$17-1,BerechnungTab!$N40&lt;Transfer!$K$17+1,Transfer!$M$17=1,Transfer!$N$17="nv"),1,0)</f>
        <v>0</v>
      </c>
      <c r="AO40" s="90">
        <f ca="1">IF(AND($N40&gt;Transfer!$J$17-1,BerechnungTab!$N40&lt;Transfer!$K$17+1,Transfer!$M$17=2,Transfer!$N$17="vs"),1,0)</f>
        <v>0</v>
      </c>
      <c r="AP40" s="90">
        <f ca="1">IF(AND($N40&gt;Transfer!$J$17-1,BerechnungTab!$N40&lt;Transfer!$K$17+1,Transfer!$M$17=2,Transfer!$N$17="nv"),1,0)</f>
        <v>0</v>
      </c>
      <c r="AQ40" s="90">
        <f ca="1">IF(AND($N40&gt;Transfer!$J$17-1,BerechnungTab!$N40&lt;Transfer!$K$17+1,Transfer!$M$17=3,Transfer!$N$17="vs"),1,0)</f>
        <v>0</v>
      </c>
      <c r="AR40" s="91">
        <f ca="1">IF(AND($N40&gt;Transfer!$J$17-1,BerechnungTab!$N40&lt;Transfer!$K$17+1,Transfer!$M$17=3,Transfer!$N$17="nv"),1,0)</f>
        <v>0</v>
      </c>
      <c r="AS40" s="35">
        <f ca="1">IF(AND($N40&gt;Transfer!$J$18-1,BerechnungTab!$N40&lt;Transfer!$K$18+1,Transfer!$M$18=1,Transfer!$N$18="vs"),1,0)</f>
        <v>0</v>
      </c>
      <c r="AT40" s="90">
        <f ca="1">IF(AND($N40&gt;Transfer!$J$18-1,BerechnungTab!$N40&lt;Transfer!$K$18+1,Transfer!$M$18=1,Transfer!$N$18="nv"),1,0)</f>
        <v>0</v>
      </c>
      <c r="AU40" s="90">
        <f ca="1">IF(AND($N40&gt;Transfer!$J$18-1,BerechnungTab!$N40&lt;Transfer!$K$18+1,Transfer!$M$18=2,Transfer!$N$18="vs"),1,0)</f>
        <v>0</v>
      </c>
      <c r="AV40" s="90">
        <f ca="1">IF(AND($N40&gt;Transfer!$J$18-1,BerechnungTab!$N40&lt;Transfer!$K$18+1,Transfer!$M$18=2,Transfer!$N$18="nv"),1,0)</f>
        <v>0</v>
      </c>
      <c r="AW40" s="90">
        <f ca="1">IF(AND($N40&gt;Transfer!$J$18-1,BerechnungTab!$N40&lt;Transfer!$K$18+1,Transfer!$M$18=3,Transfer!$N$18="vs"),1,0)</f>
        <v>0</v>
      </c>
      <c r="AX40" s="91">
        <f ca="1">IF(AND($N40&gt;Transfer!$J$18-1,BerechnungTab!$N40&lt;Transfer!$K$18+1,Transfer!$M$18=3,Transfer!$N$18="nv"),1,0)</f>
        <v>0</v>
      </c>
      <c r="AY40" s="35">
        <f ca="1">IF(AND($N40&gt;Transfer!$J$19-1,BerechnungTab!$N40&lt;Transfer!$K$19+1,Transfer!$M$19=1,Transfer!$N$19="vs"),1,0)</f>
        <v>0</v>
      </c>
      <c r="AZ40" s="90">
        <f ca="1">IF(AND($N40&gt;Transfer!$J$19-1,BerechnungTab!$N40&lt;Transfer!$K$19+1,Transfer!$M$19=1,Transfer!$N$19="nv"),1,0)</f>
        <v>0</v>
      </c>
      <c r="BA40" s="90">
        <f ca="1">IF(AND($N40&gt;Transfer!$J$19-1,BerechnungTab!$N40&lt;Transfer!$K$19+1,Transfer!$M$19=2,Transfer!$N$19="vs"),1,0)</f>
        <v>0</v>
      </c>
      <c r="BB40" s="90">
        <f ca="1">IF(AND($N40&gt;Transfer!$J$19-1,BerechnungTab!$N40&lt;Transfer!$K$19+1,Transfer!$M$19=2,Transfer!$N$19="nv"),1,0)</f>
        <v>0</v>
      </c>
      <c r="BC40" s="90">
        <f ca="1">IF(AND($N40&gt;Transfer!$J$19-1,BerechnungTab!$N40&lt;Transfer!$K$19+1,Transfer!$M$19=3,Transfer!$N$19="vs"),1,0)</f>
        <v>0</v>
      </c>
      <c r="BD40" s="91">
        <f ca="1">IF(AND($N40&gt;Transfer!$J$19-1,BerechnungTab!$N40&lt;Transfer!$K$19+1,Transfer!$M$19=3,Transfer!$N$19="nv"),1,0)</f>
        <v>0</v>
      </c>
      <c r="BE40" s="35">
        <f ca="1">IF(AND($N40&gt;Transfer!$J$20-1,BerechnungTab!$N40&lt;Transfer!$K$20+1,Transfer!$M$20=1,Transfer!$N$20="vs"),1,0)</f>
        <v>0</v>
      </c>
      <c r="BF40" s="90">
        <f ca="1">IF(AND($N40&gt;Transfer!$J$20-1,BerechnungTab!$N40&lt;Transfer!$K$20+1,Transfer!$M$20=1,Transfer!$N$20="nv"),1,0)</f>
        <v>0</v>
      </c>
      <c r="BG40" s="90">
        <f ca="1">IF(AND($N40&gt;Transfer!$J$20-1,BerechnungTab!$N40&lt;Transfer!$K$20+1,Transfer!$M$20=2,Transfer!$N$20="vs"),1,0)</f>
        <v>0</v>
      </c>
      <c r="BH40" s="90">
        <f ca="1">IF(AND($N40&gt;Transfer!$J$20-1,BerechnungTab!$N40&lt;Transfer!$K$20+1,Transfer!$M$20=2,Transfer!$N$20="nv"),1,0)</f>
        <v>0</v>
      </c>
      <c r="BI40" s="90">
        <f ca="1">IF(AND($N40&gt;Transfer!$J$20-1,BerechnungTab!$N40&lt;Transfer!$K$20+1,Transfer!$M$20=3,Transfer!$N$20="vs"),1,0)</f>
        <v>0</v>
      </c>
      <c r="BJ40" s="91">
        <f ca="1">IF(AND($N40&gt;Transfer!$J$20-1,BerechnungTab!$N40&lt;Transfer!$K$20+1,Transfer!$M$20=3,Transfer!$N$20="nv"),1,0)</f>
        <v>0</v>
      </c>
      <c r="BK40" s="35">
        <f ca="1">IF(AND($N40&gt;Transfer!$J$21-1,BerechnungTab!$N40&lt;Transfer!$K$21+1,Transfer!$M$21=1,Transfer!$N$21="vs"),1,0)</f>
        <v>0</v>
      </c>
      <c r="BL40" s="90">
        <f ca="1">IF(AND($N40&gt;Transfer!$J$21-1,BerechnungTab!$N40&lt;Transfer!$K$21+1,Transfer!$M$21=1,Transfer!$N$21="nv"),1,0)</f>
        <v>0</v>
      </c>
      <c r="BM40" s="90">
        <f ca="1">IF(AND($N40&gt;Transfer!$J$21-1,BerechnungTab!$N40&lt;Transfer!$K$21+1,Transfer!$M$21=2,Transfer!$N$21="vs"),1,0)</f>
        <v>0</v>
      </c>
      <c r="BN40" s="90">
        <f ca="1">IF(AND($N40&gt;Transfer!$J$21-1,BerechnungTab!$N40&lt;Transfer!$K$21+1,Transfer!$M$21=2,Transfer!$N$21="nv"),1,0)</f>
        <v>0</v>
      </c>
      <c r="BO40" s="90">
        <f ca="1">IF(AND($N40&gt;Transfer!$J$21-1,BerechnungTab!$N40&lt;Transfer!$K$21+1,Transfer!$M$21=3,Transfer!$N$21="vs"),1,0)</f>
        <v>0</v>
      </c>
      <c r="BP40" s="91">
        <f ca="1">IF(AND($N40&gt;Transfer!$J$21-1,BerechnungTab!$N40&lt;Transfer!$K$21+1,Transfer!$M$21=3,Transfer!$N$21="nv"),1,0)</f>
        <v>0</v>
      </c>
      <c r="BQ40" s="35">
        <f ca="1">IF(AND($N40&gt;Transfer!$J$22-1,BerechnungTab!$N40&lt;Transfer!$K$22+1,Transfer!$M$22=1,Transfer!$N$22="vs"),1,0)</f>
        <v>0</v>
      </c>
      <c r="BR40" s="90">
        <f ca="1">IF(AND($N40&gt;Transfer!$J$22-1,BerechnungTab!$N40&lt;Transfer!$K$22+1,Transfer!$M$22=1,Transfer!$N$22="nv"),1,0)</f>
        <v>0</v>
      </c>
      <c r="BS40" s="90">
        <f ca="1">IF(AND($N40&gt;Transfer!$J$22-1,BerechnungTab!$N40&lt;Transfer!$K$22+1,Transfer!$M$22=2,Transfer!$N$22="vs"),1,0)</f>
        <v>0</v>
      </c>
      <c r="BT40" s="90">
        <f ca="1">IF(AND($N40&gt;Transfer!$J$22-1,BerechnungTab!$N40&lt;Transfer!$K$22+1,Transfer!$M$22=2,Transfer!$N$22="nv"),1,0)</f>
        <v>0</v>
      </c>
      <c r="BU40" s="90">
        <f ca="1">IF(AND($N40&gt;Transfer!$J$22-1,BerechnungTab!$N40&lt;Transfer!$K$22+1,Transfer!$M$22=3,Transfer!$N$22="vs"),1,0)</f>
        <v>0</v>
      </c>
      <c r="BV40" s="91">
        <f ca="1">IF(AND($N40&gt;Transfer!$J$22-1,BerechnungTab!$N40&lt;Transfer!$K$22+1,Transfer!$M$22=3,Transfer!$N$22="nv"),1,0)</f>
        <v>0</v>
      </c>
    </row>
    <row r="41" spans="1:74">
      <c r="A41" s="40"/>
      <c r="B41" s="40"/>
      <c r="C41" s="40"/>
      <c r="D41" s="40"/>
      <c r="E41" s="40"/>
      <c r="F41" s="40"/>
      <c r="G41" s="102"/>
      <c r="H41" s="91">
        <f t="shared" ca="1" si="0"/>
        <v>0</v>
      </c>
      <c r="I41" s="16">
        <f t="shared" ca="1" si="1"/>
        <v>0</v>
      </c>
      <c r="J41" s="16">
        <f t="shared" ca="1" si="2"/>
        <v>0</v>
      </c>
      <c r="K41" s="16">
        <f t="shared" ca="1" si="3"/>
        <v>0</v>
      </c>
      <c r="L41" s="16">
        <f t="shared" ca="1" si="4"/>
        <v>0</v>
      </c>
      <c r="M41" s="16">
        <f t="shared" ca="1" si="5"/>
        <v>0</v>
      </c>
      <c r="N41" s="16">
        <f t="shared" ca="1" si="6"/>
        <v>2014</v>
      </c>
      <c r="O41" s="35">
        <f ca="1">IF(AND($N41&gt;Transfer!$J$13-1,BerechnungTab!$N41&lt;Transfer!$K$13+1,Transfer!$M$13=1,Transfer!$N$13="vs"),1,0)</f>
        <v>0</v>
      </c>
      <c r="P41" s="90">
        <f ca="1">IF(AND($N41&gt;Transfer!$J$13-1,BerechnungTab!$N41&lt;Transfer!$K$13+1,Transfer!$M$13=1,Transfer!$N$13="nv"),1,0)</f>
        <v>0</v>
      </c>
      <c r="Q41" s="90">
        <f ca="1">IF(AND($N41&gt;Transfer!$J$13-1,BerechnungTab!$N41&lt;Transfer!$K$13+1,Transfer!$M$13=2,Transfer!$N$13="vs"),1,0)</f>
        <v>0</v>
      </c>
      <c r="R41" s="90">
        <f ca="1">IF(AND($N41&gt;Transfer!$J$13-1,BerechnungTab!$N41&lt;Transfer!$K$13+1,Transfer!$M$13=2,Transfer!$N$13="nv"),1,0)</f>
        <v>0</v>
      </c>
      <c r="S41" s="90">
        <f ca="1">IF(AND($N41&gt;Transfer!$J$13-1,BerechnungTab!$N41&lt;Transfer!$K$13+1,Transfer!$M$13=3,Transfer!$N$13="vs"),1,0)</f>
        <v>0</v>
      </c>
      <c r="T41" s="91">
        <f ca="1">IF(AND($N41&gt;Transfer!$J$13-1,BerechnungTab!$N41&lt;Transfer!$K$13+1,Transfer!$M$13=3,Transfer!$N$13="nv"),1,0)</f>
        <v>0</v>
      </c>
      <c r="U41" s="35">
        <f ca="1">IF(AND($N41&gt;Transfer!$J$14-1,BerechnungTab!$N41&lt;Transfer!$K$14+1,Transfer!$M$14=1,Transfer!$N$14="vs"),1,0)</f>
        <v>0</v>
      </c>
      <c r="V41" s="90">
        <f ca="1">IF(AND($N41&gt;Transfer!$J$14-1,BerechnungTab!$N41&lt;Transfer!$K$14+1,Transfer!$M$14=1,Transfer!$N$14="nv"),1,0)</f>
        <v>0</v>
      </c>
      <c r="W41" s="90">
        <f ca="1">IF(AND($N41&gt;Transfer!$J$14-1,BerechnungTab!$N41&lt;Transfer!$K$14+1,Transfer!$M$14=2,Transfer!$N$14="vs"),1,0)</f>
        <v>0</v>
      </c>
      <c r="X41" s="90">
        <f ca="1">IF(AND($N41&gt;Transfer!$J$14-1,BerechnungTab!$N41&lt;Transfer!$K$14+1,Transfer!$M$14=2,Transfer!$N$14="nv"),1,0)</f>
        <v>0</v>
      </c>
      <c r="Y41" s="90">
        <f ca="1">IF(AND($N41&gt;Transfer!$J$14-1,BerechnungTab!$N41&lt;Transfer!$K$14+1,Transfer!$M$14=3,Transfer!$N$14="vs"),1,0)</f>
        <v>0</v>
      </c>
      <c r="Z41" s="91">
        <f ca="1">IF(AND($N41&gt;Transfer!$J$14-1,BerechnungTab!$N41&lt;Transfer!$K$14+1,Transfer!$M$14=3,Transfer!$N$14="nv"),1,0)</f>
        <v>0</v>
      </c>
      <c r="AA41" s="35">
        <f ca="1">IF(AND($N41&gt;Transfer!$J$15-1,BerechnungTab!$N41&lt;Transfer!$K$15+1,Transfer!$M$15=1,Transfer!$N$15="vs"),1,0)</f>
        <v>0</v>
      </c>
      <c r="AB41" s="90">
        <f ca="1">IF(AND($N41&gt;Transfer!$J$15-1,BerechnungTab!$N41&lt;Transfer!$K$15+1,Transfer!$M$15=1,Transfer!$N$15="nv"),1,0)</f>
        <v>0</v>
      </c>
      <c r="AC41" s="90">
        <f ca="1">IF(AND($N41&gt;Transfer!$J$15-1,BerechnungTab!$N41&lt;Transfer!$K$15+1,Transfer!$M$15=2,Transfer!$N$15="vs"),1,0)</f>
        <v>0</v>
      </c>
      <c r="AD41" s="90">
        <f ca="1">IF(AND($N41&gt;Transfer!$J$15-1,BerechnungTab!$N41&lt;Transfer!$K$15+1,Transfer!$M$15=2,Transfer!$N$15="nv"),1,0)</f>
        <v>0</v>
      </c>
      <c r="AE41" s="90">
        <f ca="1">IF(AND($N41&gt;Transfer!$J$15-1,BerechnungTab!$N41&lt;Transfer!$K$15+1,Transfer!$M$15=3,Transfer!$N$15="vs"),1,0)</f>
        <v>0</v>
      </c>
      <c r="AF41" s="91">
        <f ca="1">IF(AND($N41&gt;Transfer!$J$15-1,BerechnungTab!$N41&lt;Transfer!$K$15+1,Transfer!$M$15=3,Transfer!$N$15="nv"),1,0)</f>
        <v>0</v>
      </c>
      <c r="AG41" s="35">
        <f ca="1">IF(AND($N41&gt;Transfer!$J$16-1,BerechnungTab!$N41&lt;Transfer!$K$16+1,Transfer!$M$16=1,Transfer!$N$16="vs"),1,0)</f>
        <v>0</v>
      </c>
      <c r="AH41" s="90">
        <f ca="1">IF(AND($N41&gt;Transfer!$J$16-1,BerechnungTab!$N41&lt;Transfer!$K$16+1,Transfer!$M$16=1,Transfer!$N$16="nv"),1,0)</f>
        <v>0</v>
      </c>
      <c r="AI41" s="90">
        <f ca="1">IF(AND($N41&gt;Transfer!$J$16-1,BerechnungTab!$N41&lt;Transfer!$K$16+1,Transfer!$M$16=2,Transfer!$N$16="vs"),1,0)</f>
        <v>0</v>
      </c>
      <c r="AJ41" s="90">
        <f ca="1">IF(AND($N41&gt;Transfer!$J$16-1,BerechnungTab!$N41&lt;Transfer!$K$16+1,Transfer!$M$16=2,Transfer!$N$16="nv"),1,0)</f>
        <v>0</v>
      </c>
      <c r="AK41" s="90">
        <f ca="1">IF(AND($N41&gt;Transfer!$J$16-1,BerechnungTab!$N41&lt;Transfer!$K$16+1,Transfer!$M$16=3,Transfer!$N$16="vs"),1,0)</f>
        <v>0</v>
      </c>
      <c r="AL41" s="91">
        <f ca="1">IF(AND($N41&gt;Transfer!$J$16-1,BerechnungTab!$N41&lt;Transfer!$K$16+1,Transfer!$M$16=3,Transfer!$N$16="nv"),1,0)</f>
        <v>0</v>
      </c>
      <c r="AM41" s="35">
        <f ca="1">IF(AND($N41&gt;Transfer!$J$17-1,BerechnungTab!$N41&lt;Transfer!$K$17+1,Transfer!$M$17=1,Transfer!$N$17="vs"),1,0)</f>
        <v>0</v>
      </c>
      <c r="AN41" s="90">
        <f ca="1">IF(AND($N41&gt;Transfer!$J$17-1,BerechnungTab!$N41&lt;Transfer!$K$17+1,Transfer!$M$17=1,Transfer!$N$17="nv"),1,0)</f>
        <v>0</v>
      </c>
      <c r="AO41" s="90">
        <f ca="1">IF(AND($N41&gt;Transfer!$J$17-1,BerechnungTab!$N41&lt;Transfer!$K$17+1,Transfer!$M$17=2,Transfer!$N$17="vs"),1,0)</f>
        <v>0</v>
      </c>
      <c r="AP41" s="90">
        <f ca="1">IF(AND($N41&gt;Transfer!$J$17-1,BerechnungTab!$N41&lt;Transfer!$K$17+1,Transfer!$M$17=2,Transfer!$N$17="nv"),1,0)</f>
        <v>0</v>
      </c>
      <c r="AQ41" s="90">
        <f ca="1">IF(AND($N41&gt;Transfer!$J$17-1,BerechnungTab!$N41&lt;Transfer!$K$17+1,Transfer!$M$17=3,Transfer!$N$17="vs"),1,0)</f>
        <v>0</v>
      </c>
      <c r="AR41" s="91">
        <f ca="1">IF(AND($N41&gt;Transfer!$J$17-1,BerechnungTab!$N41&lt;Transfer!$K$17+1,Transfer!$M$17=3,Transfer!$N$17="nv"),1,0)</f>
        <v>0</v>
      </c>
      <c r="AS41" s="35">
        <f ca="1">IF(AND($N41&gt;Transfer!$J$18-1,BerechnungTab!$N41&lt;Transfer!$K$18+1,Transfer!$M$18=1,Transfer!$N$18="vs"),1,0)</f>
        <v>0</v>
      </c>
      <c r="AT41" s="90">
        <f ca="1">IF(AND($N41&gt;Transfer!$J$18-1,BerechnungTab!$N41&lt;Transfer!$K$18+1,Transfer!$M$18=1,Transfer!$N$18="nv"),1,0)</f>
        <v>0</v>
      </c>
      <c r="AU41" s="90">
        <f ca="1">IF(AND($N41&gt;Transfer!$J$18-1,BerechnungTab!$N41&lt;Transfer!$K$18+1,Transfer!$M$18=2,Transfer!$N$18="vs"),1,0)</f>
        <v>0</v>
      </c>
      <c r="AV41" s="90">
        <f ca="1">IF(AND($N41&gt;Transfer!$J$18-1,BerechnungTab!$N41&lt;Transfer!$K$18+1,Transfer!$M$18=2,Transfer!$N$18="nv"),1,0)</f>
        <v>0</v>
      </c>
      <c r="AW41" s="90">
        <f ca="1">IF(AND($N41&gt;Transfer!$J$18-1,BerechnungTab!$N41&lt;Transfer!$K$18+1,Transfer!$M$18=3,Transfer!$N$18="vs"),1,0)</f>
        <v>0</v>
      </c>
      <c r="AX41" s="91">
        <f ca="1">IF(AND($N41&gt;Transfer!$J$18-1,BerechnungTab!$N41&lt;Transfer!$K$18+1,Transfer!$M$18=3,Transfer!$N$18="nv"),1,0)</f>
        <v>0</v>
      </c>
      <c r="AY41" s="35">
        <f ca="1">IF(AND($N41&gt;Transfer!$J$19-1,BerechnungTab!$N41&lt;Transfer!$K$19+1,Transfer!$M$19=1,Transfer!$N$19="vs"),1,0)</f>
        <v>0</v>
      </c>
      <c r="AZ41" s="90">
        <f ca="1">IF(AND($N41&gt;Transfer!$J$19-1,BerechnungTab!$N41&lt;Transfer!$K$19+1,Transfer!$M$19=1,Transfer!$N$19="nv"),1,0)</f>
        <v>0</v>
      </c>
      <c r="BA41" s="90">
        <f ca="1">IF(AND($N41&gt;Transfer!$J$19-1,BerechnungTab!$N41&lt;Transfer!$K$19+1,Transfer!$M$19=2,Transfer!$N$19="vs"),1,0)</f>
        <v>0</v>
      </c>
      <c r="BB41" s="90">
        <f ca="1">IF(AND($N41&gt;Transfer!$J$19-1,BerechnungTab!$N41&lt;Transfer!$K$19+1,Transfer!$M$19=2,Transfer!$N$19="nv"),1,0)</f>
        <v>0</v>
      </c>
      <c r="BC41" s="90">
        <f ca="1">IF(AND($N41&gt;Transfer!$J$19-1,BerechnungTab!$N41&lt;Transfer!$K$19+1,Transfer!$M$19=3,Transfer!$N$19="vs"),1,0)</f>
        <v>0</v>
      </c>
      <c r="BD41" s="91">
        <f ca="1">IF(AND($N41&gt;Transfer!$J$19-1,BerechnungTab!$N41&lt;Transfer!$K$19+1,Transfer!$M$19=3,Transfer!$N$19="nv"),1,0)</f>
        <v>0</v>
      </c>
      <c r="BE41" s="35">
        <f ca="1">IF(AND($N41&gt;Transfer!$J$20-1,BerechnungTab!$N41&lt;Transfer!$K$20+1,Transfer!$M$20=1,Transfer!$N$20="vs"),1,0)</f>
        <v>0</v>
      </c>
      <c r="BF41" s="90">
        <f ca="1">IF(AND($N41&gt;Transfer!$J$20-1,BerechnungTab!$N41&lt;Transfer!$K$20+1,Transfer!$M$20=1,Transfer!$N$20="nv"),1,0)</f>
        <v>0</v>
      </c>
      <c r="BG41" s="90">
        <f ca="1">IF(AND($N41&gt;Transfer!$J$20-1,BerechnungTab!$N41&lt;Transfer!$K$20+1,Transfer!$M$20=2,Transfer!$N$20="vs"),1,0)</f>
        <v>0</v>
      </c>
      <c r="BH41" s="90">
        <f ca="1">IF(AND($N41&gt;Transfer!$J$20-1,BerechnungTab!$N41&lt;Transfer!$K$20+1,Transfer!$M$20=2,Transfer!$N$20="nv"),1,0)</f>
        <v>0</v>
      </c>
      <c r="BI41" s="90">
        <f ca="1">IF(AND($N41&gt;Transfer!$J$20-1,BerechnungTab!$N41&lt;Transfer!$K$20+1,Transfer!$M$20=3,Transfer!$N$20="vs"),1,0)</f>
        <v>0</v>
      </c>
      <c r="BJ41" s="91">
        <f ca="1">IF(AND($N41&gt;Transfer!$J$20-1,BerechnungTab!$N41&lt;Transfer!$K$20+1,Transfer!$M$20=3,Transfer!$N$20="nv"),1,0)</f>
        <v>0</v>
      </c>
      <c r="BK41" s="35">
        <f ca="1">IF(AND($N41&gt;Transfer!$J$21-1,BerechnungTab!$N41&lt;Transfer!$K$21+1,Transfer!$M$21=1,Transfer!$N$21="vs"),1,0)</f>
        <v>0</v>
      </c>
      <c r="BL41" s="90">
        <f ca="1">IF(AND($N41&gt;Transfer!$J$21-1,BerechnungTab!$N41&lt;Transfer!$K$21+1,Transfer!$M$21=1,Transfer!$N$21="nv"),1,0)</f>
        <v>0</v>
      </c>
      <c r="BM41" s="90">
        <f ca="1">IF(AND($N41&gt;Transfer!$J$21-1,BerechnungTab!$N41&lt;Transfer!$K$21+1,Transfer!$M$21=2,Transfer!$N$21="vs"),1,0)</f>
        <v>0</v>
      </c>
      <c r="BN41" s="90">
        <f ca="1">IF(AND($N41&gt;Transfer!$J$21-1,BerechnungTab!$N41&lt;Transfer!$K$21+1,Transfer!$M$21=2,Transfer!$N$21="nv"),1,0)</f>
        <v>0</v>
      </c>
      <c r="BO41" s="90">
        <f ca="1">IF(AND($N41&gt;Transfer!$J$21-1,BerechnungTab!$N41&lt;Transfer!$K$21+1,Transfer!$M$21=3,Transfer!$N$21="vs"),1,0)</f>
        <v>0</v>
      </c>
      <c r="BP41" s="91">
        <f ca="1">IF(AND($N41&gt;Transfer!$J$21-1,BerechnungTab!$N41&lt;Transfer!$K$21+1,Transfer!$M$21=3,Transfer!$N$21="nv"),1,0)</f>
        <v>0</v>
      </c>
      <c r="BQ41" s="35">
        <f ca="1">IF(AND($N41&gt;Transfer!$J$22-1,BerechnungTab!$N41&lt;Transfer!$K$22+1,Transfer!$M$22=1,Transfer!$N$22="vs"),1,0)</f>
        <v>0</v>
      </c>
      <c r="BR41" s="90">
        <f ca="1">IF(AND($N41&gt;Transfer!$J$22-1,BerechnungTab!$N41&lt;Transfer!$K$22+1,Transfer!$M$22=1,Transfer!$N$22="nv"),1,0)</f>
        <v>0</v>
      </c>
      <c r="BS41" s="90">
        <f ca="1">IF(AND($N41&gt;Transfer!$J$22-1,BerechnungTab!$N41&lt;Transfer!$K$22+1,Transfer!$M$22=2,Transfer!$N$22="vs"),1,0)</f>
        <v>0</v>
      </c>
      <c r="BT41" s="90">
        <f ca="1">IF(AND($N41&gt;Transfer!$J$22-1,BerechnungTab!$N41&lt;Transfer!$K$22+1,Transfer!$M$22=2,Transfer!$N$22="nv"),1,0)</f>
        <v>0</v>
      </c>
      <c r="BU41" s="90">
        <f ca="1">IF(AND($N41&gt;Transfer!$J$22-1,BerechnungTab!$N41&lt;Transfer!$K$22+1,Transfer!$M$22=3,Transfer!$N$22="vs"),1,0)</f>
        <v>0</v>
      </c>
      <c r="BV41" s="91">
        <f ca="1">IF(AND($N41&gt;Transfer!$J$22-1,BerechnungTab!$N41&lt;Transfer!$K$22+1,Transfer!$M$22=3,Transfer!$N$22="nv"),1,0)</f>
        <v>0</v>
      </c>
    </row>
    <row r="42" spans="1:74">
      <c r="G42" s="102"/>
      <c r="H42" s="91">
        <f t="shared" ca="1" si="0"/>
        <v>0</v>
      </c>
      <c r="I42" s="16">
        <f t="shared" ca="1" si="1"/>
        <v>0</v>
      </c>
      <c r="J42" s="16">
        <f t="shared" ca="1" si="2"/>
        <v>0</v>
      </c>
      <c r="K42" s="16">
        <f t="shared" ca="1" si="3"/>
        <v>0</v>
      </c>
      <c r="L42" s="16">
        <f t="shared" ca="1" si="4"/>
        <v>0</v>
      </c>
      <c r="M42" s="16">
        <f t="shared" ca="1" si="5"/>
        <v>0</v>
      </c>
      <c r="N42" s="16">
        <f t="shared" ca="1" si="6"/>
        <v>2015</v>
      </c>
      <c r="O42" s="35">
        <f ca="1">IF(AND($N42&gt;Transfer!$J$13-1,BerechnungTab!$N42&lt;Transfer!$K$13+1,Transfer!$M$13=1,Transfer!$N$13="vs"),1,0)</f>
        <v>0</v>
      </c>
      <c r="P42" s="90">
        <f ca="1">IF(AND($N42&gt;Transfer!$J$13-1,BerechnungTab!$N42&lt;Transfer!$K$13+1,Transfer!$M$13=1,Transfer!$N$13="nv"),1,0)</f>
        <v>0</v>
      </c>
      <c r="Q42" s="90">
        <f ca="1">IF(AND($N42&gt;Transfer!$J$13-1,BerechnungTab!$N42&lt;Transfer!$K$13+1,Transfer!$M$13=2,Transfer!$N$13="vs"),1,0)</f>
        <v>0</v>
      </c>
      <c r="R42" s="90">
        <f ca="1">IF(AND($N42&gt;Transfer!$J$13-1,BerechnungTab!$N42&lt;Transfer!$K$13+1,Transfer!$M$13=2,Transfer!$N$13="nv"),1,0)</f>
        <v>0</v>
      </c>
      <c r="S42" s="90">
        <f ca="1">IF(AND($N42&gt;Transfer!$J$13-1,BerechnungTab!$N42&lt;Transfer!$K$13+1,Transfer!$M$13=3,Transfer!$N$13="vs"),1,0)</f>
        <v>0</v>
      </c>
      <c r="T42" s="91">
        <f ca="1">IF(AND($N42&gt;Transfer!$J$13-1,BerechnungTab!$N42&lt;Transfer!$K$13+1,Transfer!$M$13=3,Transfer!$N$13="nv"),1,0)</f>
        <v>0</v>
      </c>
      <c r="U42" s="35">
        <f ca="1">IF(AND($N42&gt;Transfer!$J$14-1,BerechnungTab!$N42&lt;Transfer!$K$14+1,Transfer!$M$14=1,Transfer!$N$14="vs"),1,0)</f>
        <v>0</v>
      </c>
      <c r="V42" s="90">
        <f ca="1">IF(AND($N42&gt;Transfer!$J$14-1,BerechnungTab!$N42&lt;Transfer!$K$14+1,Transfer!$M$14=1,Transfer!$N$14="nv"),1,0)</f>
        <v>0</v>
      </c>
      <c r="W42" s="90">
        <f ca="1">IF(AND($N42&gt;Transfer!$J$14-1,BerechnungTab!$N42&lt;Transfer!$K$14+1,Transfer!$M$14=2,Transfer!$N$14="vs"),1,0)</f>
        <v>0</v>
      </c>
      <c r="X42" s="90">
        <f ca="1">IF(AND($N42&gt;Transfer!$J$14-1,BerechnungTab!$N42&lt;Transfer!$K$14+1,Transfer!$M$14=2,Transfer!$N$14="nv"),1,0)</f>
        <v>0</v>
      </c>
      <c r="Y42" s="90">
        <f ca="1">IF(AND($N42&gt;Transfer!$J$14-1,BerechnungTab!$N42&lt;Transfer!$K$14+1,Transfer!$M$14=3,Transfer!$N$14="vs"),1,0)</f>
        <v>0</v>
      </c>
      <c r="Z42" s="91">
        <f ca="1">IF(AND($N42&gt;Transfer!$J$14-1,BerechnungTab!$N42&lt;Transfer!$K$14+1,Transfer!$M$14=3,Transfer!$N$14="nv"),1,0)</f>
        <v>0</v>
      </c>
      <c r="AA42" s="35">
        <f ca="1">IF(AND($N42&gt;Transfer!$J$15-1,BerechnungTab!$N42&lt;Transfer!$K$15+1,Transfer!$M$15=1,Transfer!$N$15="vs"),1,0)</f>
        <v>0</v>
      </c>
      <c r="AB42" s="90">
        <f ca="1">IF(AND($N42&gt;Transfer!$J$15-1,BerechnungTab!$N42&lt;Transfer!$K$15+1,Transfer!$M$15=1,Transfer!$N$15="nv"),1,0)</f>
        <v>0</v>
      </c>
      <c r="AC42" s="90">
        <f ca="1">IF(AND($N42&gt;Transfer!$J$15-1,BerechnungTab!$N42&lt;Transfer!$K$15+1,Transfer!$M$15=2,Transfer!$N$15="vs"),1,0)</f>
        <v>0</v>
      </c>
      <c r="AD42" s="90">
        <f ca="1">IF(AND($N42&gt;Transfer!$J$15-1,BerechnungTab!$N42&lt;Transfer!$K$15+1,Transfer!$M$15=2,Transfer!$N$15="nv"),1,0)</f>
        <v>0</v>
      </c>
      <c r="AE42" s="90">
        <f ca="1">IF(AND($N42&gt;Transfer!$J$15-1,BerechnungTab!$N42&lt;Transfer!$K$15+1,Transfer!$M$15=3,Transfer!$N$15="vs"),1,0)</f>
        <v>0</v>
      </c>
      <c r="AF42" s="91">
        <f ca="1">IF(AND($N42&gt;Transfer!$J$15-1,BerechnungTab!$N42&lt;Transfer!$K$15+1,Transfer!$M$15=3,Transfer!$N$15="nv"),1,0)</f>
        <v>0</v>
      </c>
      <c r="AG42" s="35">
        <f ca="1">IF(AND($N42&gt;Transfer!$J$16-1,BerechnungTab!$N42&lt;Transfer!$K$16+1,Transfer!$M$16=1,Transfer!$N$16="vs"),1,0)</f>
        <v>0</v>
      </c>
      <c r="AH42" s="90">
        <f ca="1">IF(AND($N42&gt;Transfer!$J$16-1,BerechnungTab!$N42&lt;Transfer!$K$16+1,Transfer!$M$16=1,Transfer!$N$16="nv"),1,0)</f>
        <v>0</v>
      </c>
      <c r="AI42" s="90">
        <f ca="1">IF(AND($N42&gt;Transfer!$J$16-1,BerechnungTab!$N42&lt;Transfer!$K$16+1,Transfer!$M$16=2,Transfer!$N$16="vs"),1,0)</f>
        <v>0</v>
      </c>
      <c r="AJ42" s="90">
        <f ca="1">IF(AND($N42&gt;Transfer!$J$16-1,BerechnungTab!$N42&lt;Transfer!$K$16+1,Transfer!$M$16=2,Transfer!$N$16="nv"),1,0)</f>
        <v>0</v>
      </c>
      <c r="AK42" s="90">
        <f ca="1">IF(AND($N42&gt;Transfer!$J$16-1,BerechnungTab!$N42&lt;Transfer!$K$16+1,Transfer!$M$16=3,Transfer!$N$16="vs"),1,0)</f>
        <v>0</v>
      </c>
      <c r="AL42" s="91">
        <f ca="1">IF(AND($N42&gt;Transfer!$J$16-1,BerechnungTab!$N42&lt;Transfer!$K$16+1,Transfer!$M$16=3,Transfer!$N$16="nv"),1,0)</f>
        <v>0</v>
      </c>
      <c r="AM42" s="35">
        <f ca="1">IF(AND($N42&gt;Transfer!$J$17-1,BerechnungTab!$N42&lt;Transfer!$K$17+1,Transfer!$M$17=1,Transfer!$N$17="vs"),1,0)</f>
        <v>0</v>
      </c>
      <c r="AN42" s="90">
        <f ca="1">IF(AND($N42&gt;Transfer!$J$17-1,BerechnungTab!$N42&lt;Transfer!$K$17+1,Transfer!$M$17=1,Transfer!$N$17="nv"),1,0)</f>
        <v>0</v>
      </c>
      <c r="AO42" s="90">
        <f ca="1">IF(AND($N42&gt;Transfer!$J$17-1,BerechnungTab!$N42&lt;Transfer!$K$17+1,Transfer!$M$17=2,Transfer!$N$17="vs"),1,0)</f>
        <v>0</v>
      </c>
      <c r="AP42" s="90">
        <f ca="1">IF(AND($N42&gt;Transfer!$J$17-1,BerechnungTab!$N42&lt;Transfer!$K$17+1,Transfer!$M$17=2,Transfer!$N$17="nv"),1,0)</f>
        <v>0</v>
      </c>
      <c r="AQ42" s="90">
        <f ca="1">IF(AND($N42&gt;Transfer!$J$17-1,BerechnungTab!$N42&lt;Transfer!$K$17+1,Transfer!$M$17=3,Transfer!$N$17="vs"),1,0)</f>
        <v>0</v>
      </c>
      <c r="AR42" s="91">
        <f ca="1">IF(AND($N42&gt;Transfer!$J$17-1,BerechnungTab!$N42&lt;Transfer!$K$17+1,Transfer!$M$17=3,Transfer!$N$17="nv"),1,0)</f>
        <v>0</v>
      </c>
      <c r="AS42" s="35">
        <f ca="1">IF(AND($N42&gt;Transfer!$J$18-1,BerechnungTab!$N42&lt;Transfer!$K$18+1,Transfer!$M$18=1,Transfer!$N$18="vs"),1,0)</f>
        <v>0</v>
      </c>
      <c r="AT42" s="90">
        <f ca="1">IF(AND($N42&gt;Transfer!$J$18-1,BerechnungTab!$N42&lt;Transfer!$K$18+1,Transfer!$M$18=1,Transfer!$N$18="nv"),1,0)</f>
        <v>0</v>
      </c>
      <c r="AU42" s="90">
        <f ca="1">IF(AND($N42&gt;Transfer!$J$18-1,BerechnungTab!$N42&lt;Transfer!$K$18+1,Transfer!$M$18=2,Transfer!$N$18="vs"),1,0)</f>
        <v>0</v>
      </c>
      <c r="AV42" s="90">
        <f ca="1">IF(AND($N42&gt;Transfer!$J$18-1,BerechnungTab!$N42&lt;Transfer!$K$18+1,Transfer!$M$18=2,Transfer!$N$18="nv"),1,0)</f>
        <v>0</v>
      </c>
      <c r="AW42" s="90">
        <f ca="1">IF(AND($N42&gt;Transfer!$J$18-1,BerechnungTab!$N42&lt;Transfer!$K$18+1,Transfer!$M$18=3,Transfer!$N$18="vs"),1,0)</f>
        <v>0</v>
      </c>
      <c r="AX42" s="91">
        <f ca="1">IF(AND($N42&gt;Transfer!$J$18-1,BerechnungTab!$N42&lt;Transfer!$K$18+1,Transfer!$M$18=3,Transfer!$N$18="nv"),1,0)</f>
        <v>0</v>
      </c>
      <c r="AY42" s="35">
        <f ca="1">IF(AND($N42&gt;Transfer!$J$19-1,BerechnungTab!$N42&lt;Transfer!$K$19+1,Transfer!$M$19=1,Transfer!$N$19="vs"),1,0)</f>
        <v>0</v>
      </c>
      <c r="AZ42" s="90">
        <f ca="1">IF(AND($N42&gt;Transfer!$J$19-1,BerechnungTab!$N42&lt;Transfer!$K$19+1,Transfer!$M$19=1,Transfer!$N$19="nv"),1,0)</f>
        <v>0</v>
      </c>
      <c r="BA42" s="90">
        <f ca="1">IF(AND($N42&gt;Transfer!$J$19-1,BerechnungTab!$N42&lt;Transfer!$K$19+1,Transfer!$M$19=2,Transfer!$N$19="vs"),1,0)</f>
        <v>0</v>
      </c>
      <c r="BB42" s="90">
        <f ca="1">IF(AND($N42&gt;Transfer!$J$19-1,BerechnungTab!$N42&lt;Transfer!$K$19+1,Transfer!$M$19=2,Transfer!$N$19="nv"),1,0)</f>
        <v>0</v>
      </c>
      <c r="BC42" s="90">
        <f ca="1">IF(AND($N42&gt;Transfer!$J$19-1,BerechnungTab!$N42&lt;Transfer!$K$19+1,Transfer!$M$19=3,Transfer!$N$19="vs"),1,0)</f>
        <v>0</v>
      </c>
      <c r="BD42" s="91">
        <f ca="1">IF(AND($N42&gt;Transfer!$J$19-1,BerechnungTab!$N42&lt;Transfer!$K$19+1,Transfer!$M$19=3,Transfer!$N$19="nv"),1,0)</f>
        <v>0</v>
      </c>
      <c r="BE42" s="35">
        <f ca="1">IF(AND($N42&gt;Transfer!$J$20-1,BerechnungTab!$N42&lt;Transfer!$K$20+1,Transfer!$M$20=1,Transfer!$N$20="vs"),1,0)</f>
        <v>0</v>
      </c>
      <c r="BF42" s="90">
        <f ca="1">IF(AND($N42&gt;Transfer!$J$20-1,BerechnungTab!$N42&lt;Transfer!$K$20+1,Transfer!$M$20=1,Transfer!$N$20="nv"),1,0)</f>
        <v>0</v>
      </c>
      <c r="BG42" s="90">
        <f ca="1">IF(AND($N42&gt;Transfer!$J$20-1,BerechnungTab!$N42&lt;Transfer!$K$20+1,Transfer!$M$20=2,Transfer!$N$20="vs"),1,0)</f>
        <v>0</v>
      </c>
      <c r="BH42" s="90">
        <f ca="1">IF(AND($N42&gt;Transfer!$J$20-1,BerechnungTab!$N42&lt;Transfer!$K$20+1,Transfer!$M$20=2,Transfer!$N$20="nv"),1,0)</f>
        <v>0</v>
      </c>
      <c r="BI42" s="90">
        <f ca="1">IF(AND($N42&gt;Transfer!$J$20-1,BerechnungTab!$N42&lt;Transfer!$K$20+1,Transfer!$M$20=3,Transfer!$N$20="vs"),1,0)</f>
        <v>0</v>
      </c>
      <c r="BJ42" s="91">
        <f ca="1">IF(AND($N42&gt;Transfer!$J$20-1,BerechnungTab!$N42&lt;Transfer!$K$20+1,Transfer!$M$20=3,Transfer!$N$20="nv"),1,0)</f>
        <v>0</v>
      </c>
      <c r="BK42" s="35">
        <f ca="1">IF(AND($N42&gt;Transfer!$J$21-1,BerechnungTab!$N42&lt;Transfer!$K$21+1,Transfer!$M$21=1,Transfer!$N$21="vs"),1,0)</f>
        <v>0</v>
      </c>
      <c r="BL42" s="90">
        <f ca="1">IF(AND($N42&gt;Transfer!$J$21-1,BerechnungTab!$N42&lt;Transfer!$K$21+1,Transfer!$M$21=1,Transfer!$N$21="nv"),1,0)</f>
        <v>0</v>
      </c>
      <c r="BM42" s="90">
        <f ca="1">IF(AND($N42&gt;Transfer!$J$21-1,BerechnungTab!$N42&lt;Transfer!$K$21+1,Transfer!$M$21=2,Transfer!$N$21="vs"),1,0)</f>
        <v>0</v>
      </c>
      <c r="BN42" s="90">
        <f ca="1">IF(AND($N42&gt;Transfer!$J$21-1,BerechnungTab!$N42&lt;Transfer!$K$21+1,Transfer!$M$21=2,Transfer!$N$21="nv"),1,0)</f>
        <v>0</v>
      </c>
      <c r="BO42" s="90">
        <f ca="1">IF(AND($N42&gt;Transfer!$J$21-1,BerechnungTab!$N42&lt;Transfer!$K$21+1,Transfer!$M$21=3,Transfer!$N$21="vs"),1,0)</f>
        <v>0</v>
      </c>
      <c r="BP42" s="91">
        <f ca="1">IF(AND($N42&gt;Transfer!$J$21-1,BerechnungTab!$N42&lt;Transfer!$K$21+1,Transfer!$M$21=3,Transfer!$N$21="nv"),1,0)</f>
        <v>0</v>
      </c>
      <c r="BQ42" s="35">
        <f ca="1">IF(AND($N42&gt;Transfer!$J$22-1,BerechnungTab!$N42&lt;Transfer!$K$22+1,Transfer!$M$22=1,Transfer!$N$22="vs"),1,0)</f>
        <v>0</v>
      </c>
      <c r="BR42" s="90">
        <f ca="1">IF(AND($N42&gt;Transfer!$J$22-1,BerechnungTab!$N42&lt;Transfer!$K$22+1,Transfer!$M$22=1,Transfer!$N$22="nv"),1,0)</f>
        <v>0</v>
      </c>
      <c r="BS42" s="90">
        <f ca="1">IF(AND($N42&gt;Transfer!$J$22-1,BerechnungTab!$N42&lt;Transfer!$K$22+1,Transfer!$M$22=2,Transfer!$N$22="vs"),1,0)</f>
        <v>0</v>
      </c>
      <c r="BT42" s="90">
        <f ca="1">IF(AND($N42&gt;Transfer!$J$22-1,BerechnungTab!$N42&lt;Transfer!$K$22+1,Transfer!$M$22=2,Transfer!$N$22="nv"),1,0)</f>
        <v>0</v>
      </c>
      <c r="BU42" s="90">
        <f ca="1">IF(AND($N42&gt;Transfer!$J$22-1,BerechnungTab!$N42&lt;Transfer!$K$22+1,Transfer!$M$22=3,Transfer!$N$22="vs"),1,0)</f>
        <v>0</v>
      </c>
      <c r="BV42" s="91">
        <f ca="1">IF(AND($N42&gt;Transfer!$J$22-1,BerechnungTab!$N42&lt;Transfer!$K$22+1,Transfer!$M$22=3,Transfer!$N$22="nv"),1,0)</f>
        <v>0</v>
      </c>
    </row>
    <row r="43" spans="1:74">
      <c r="H43" s="27">
        <f t="shared" ca="1" si="0"/>
        <v>0</v>
      </c>
      <c r="I43" s="27">
        <f t="shared" ca="1" si="1"/>
        <v>0</v>
      </c>
      <c r="J43" s="27">
        <f t="shared" ca="1" si="2"/>
        <v>0</v>
      </c>
      <c r="K43" s="27">
        <f t="shared" ca="1" si="3"/>
        <v>0</v>
      </c>
      <c r="L43" s="27">
        <f t="shared" ca="1" si="4"/>
        <v>0</v>
      </c>
      <c r="M43" s="27">
        <f t="shared" ca="1" si="5"/>
        <v>0</v>
      </c>
      <c r="N43" s="27">
        <f t="shared" ca="1" si="6"/>
        <v>2016</v>
      </c>
      <c r="O43" s="36">
        <f ca="1">IF(AND($N43&gt;Transfer!$J$13-1,BerechnungTab!$N43&lt;Transfer!$K$13+1,Transfer!$M$13=1,Transfer!$N$13="vs"),1,0)</f>
        <v>0</v>
      </c>
      <c r="P43" s="103">
        <f ca="1">IF(AND($N43&gt;Transfer!$J$13-1,BerechnungTab!$N43&lt;Transfer!$K$13+1,Transfer!$M$13=1,Transfer!$N$13="nv"),1,0)</f>
        <v>0</v>
      </c>
      <c r="Q43" s="103">
        <f ca="1">IF(AND($N43&gt;Transfer!$J$13-1,BerechnungTab!$N43&lt;Transfer!$K$13+1,Transfer!$M$13=2,Transfer!$N$13="vs"),1,0)</f>
        <v>0</v>
      </c>
      <c r="R43" s="103">
        <f ca="1">IF(AND($N43&gt;Transfer!$J$13-1,BerechnungTab!$N43&lt;Transfer!$K$13+1,Transfer!$M$13=2,Transfer!$N$13="nv"),1,0)</f>
        <v>0</v>
      </c>
      <c r="S43" s="103">
        <f ca="1">IF(AND($N43&gt;Transfer!$J$13-1,BerechnungTab!$N43&lt;Transfer!$K$13+1,Transfer!$M$13=3,Transfer!$N$13="vs"),1,0)</f>
        <v>0</v>
      </c>
      <c r="T43" s="104">
        <f ca="1">IF(AND($N43&gt;Transfer!$J$13-1,BerechnungTab!$N43&lt;Transfer!$K$13+1,Transfer!$M$13=3,Transfer!$N$13="nv"),1,0)</f>
        <v>0</v>
      </c>
      <c r="U43" s="36">
        <f ca="1">IF(AND($N43&gt;Transfer!$J$14-1,BerechnungTab!$N43&lt;Transfer!$K$14+1,Transfer!$M$14=1,Transfer!$N$14="vs"),1,0)</f>
        <v>0</v>
      </c>
      <c r="V43" s="103">
        <f ca="1">IF(AND($N43&gt;Transfer!$J$14-1,BerechnungTab!$N43&lt;Transfer!$K$14+1,Transfer!$M$14=1,Transfer!$N$14="nv"),1,0)</f>
        <v>0</v>
      </c>
      <c r="W43" s="103">
        <f ca="1">IF(AND($N43&gt;Transfer!$J$14-1,BerechnungTab!$N43&lt;Transfer!$K$14+1,Transfer!$M$14=2,Transfer!$N$14="vs"),1,0)</f>
        <v>0</v>
      </c>
      <c r="X43" s="103">
        <f ca="1">IF(AND($N43&gt;Transfer!$J$14-1,BerechnungTab!$N43&lt;Transfer!$K$14+1,Transfer!$M$14=2,Transfer!$N$14="nv"),1,0)</f>
        <v>0</v>
      </c>
      <c r="Y43" s="103">
        <f ca="1">IF(AND($N43&gt;Transfer!$J$14-1,BerechnungTab!$N43&lt;Transfer!$K$14+1,Transfer!$M$14=3,Transfer!$N$14="vs"),1,0)</f>
        <v>0</v>
      </c>
      <c r="Z43" s="104">
        <f ca="1">IF(AND($N43&gt;Transfer!$J$14-1,BerechnungTab!$N43&lt;Transfer!$K$14+1,Transfer!$M$14=3,Transfer!$N$14="nv"),1,0)</f>
        <v>0</v>
      </c>
      <c r="AA43" s="35">
        <f ca="1">IF(AND($N43&gt;Transfer!$J$15-1,BerechnungTab!$N43&lt;Transfer!$K$15+1,Transfer!$M$15=1,Transfer!$N$15="vs"),1,0)</f>
        <v>0</v>
      </c>
      <c r="AB43" s="90">
        <f ca="1">IF(AND($N43&gt;Transfer!$J$15-1,BerechnungTab!$N43&lt;Transfer!$K$15+1,Transfer!$M$15=1,Transfer!$N$15="nv"),1,0)</f>
        <v>0</v>
      </c>
      <c r="AC43" s="90">
        <f ca="1">IF(AND($N43&gt;Transfer!$J$15-1,BerechnungTab!$N43&lt;Transfer!$K$15+1,Transfer!$M$15=2,Transfer!$N$15="vs"),1,0)</f>
        <v>0</v>
      </c>
      <c r="AD43" s="90">
        <f ca="1">IF(AND($N43&gt;Transfer!$J$15-1,BerechnungTab!$N43&lt;Transfer!$K$15+1,Transfer!$M$15=2,Transfer!$N$15="nv"),1,0)</f>
        <v>0</v>
      </c>
      <c r="AE43" s="90">
        <f ca="1">IF(AND($N43&gt;Transfer!$J$15-1,BerechnungTab!$N43&lt;Transfer!$K$15+1,Transfer!$M$15=3,Transfer!$N$15="vs"),1,0)</f>
        <v>0</v>
      </c>
      <c r="AF43" s="91">
        <f ca="1">IF(AND($N43&gt;Transfer!$J$15-1,BerechnungTab!$N43&lt;Transfer!$K$15+1,Transfer!$M$15=3,Transfer!$N$15="nv"),1,0)</f>
        <v>0</v>
      </c>
      <c r="AG43" s="36">
        <f ca="1">IF(AND($N43&gt;Transfer!$J$16-1,BerechnungTab!$N43&lt;Transfer!$K$16+1,Transfer!$M$16=1,Transfer!$N$16="vs"),1,0)</f>
        <v>0</v>
      </c>
      <c r="AH43" s="103">
        <f ca="1">IF(AND($N43&gt;Transfer!$J$16-1,BerechnungTab!$N43&lt;Transfer!$K$16+1,Transfer!$M$16=1,Transfer!$N$16="nv"),1,0)</f>
        <v>0</v>
      </c>
      <c r="AI43" s="103">
        <f ca="1">IF(AND($N43&gt;Transfer!$J$16-1,BerechnungTab!$N43&lt;Transfer!$K$16+1,Transfer!$M$16=2,Transfer!$N$16="vs"),1,0)</f>
        <v>0</v>
      </c>
      <c r="AJ43" s="103">
        <f ca="1">IF(AND($N43&gt;Transfer!$J$16-1,BerechnungTab!$N43&lt;Transfer!$K$16+1,Transfer!$M$16=2,Transfer!$N$16="nv"),1,0)</f>
        <v>0</v>
      </c>
      <c r="AK43" s="103">
        <f ca="1">IF(AND($N43&gt;Transfer!$J$16-1,BerechnungTab!$N43&lt;Transfer!$K$16+1,Transfer!$M$16=3,Transfer!$N$16="vs"),1,0)</f>
        <v>0</v>
      </c>
      <c r="AL43" s="104">
        <f ca="1">IF(AND($N43&gt;Transfer!$J$16-1,BerechnungTab!$N43&lt;Transfer!$K$16+1,Transfer!$M$16=3,Transfer!$N$16="nv"),1,0)</f>
        <v>0</v>
      </c>
      <c r="AM43" s="36">
        <f ca="1">IF(AND($N43&gt;Transfer!$J$17-1,BerechnungTab!$N43&lt;Transfer!$K$17+1,Transfer!$M$17=1,Transfer!$N$17="vs"),1,0)</f>
        <v>0</v>
      </c>
      <c r="AN43" s="103">
        <f ca="1">IF(AND($N43&gt;Transfer!$J$17-1,BerechnungTab!$N43&lt;Transfer!$K$17+1,Transfer!$M$17=1,Transfer!$N$17="nv"),1,0)</f>
        <v>0</v>
      </c>
      <c r="AO43" s="103">
        <f ca="1">IF(AND($N43&gt;Transfer!$J$17-1,BerechnungTab!$N43&lt;Transfer!$K$17+1,Transfer!$M$17=2,Transfer!$N$17="vs"),1,0)</f>
        <v>0</v>
      </c>
      <c r="AP43" s="103">
        <f ca="1">IF(AND($N43&gt;Transfer!$J$17-1,BerechnungTab!$N43&lt;Transfer!$K$17+1,Transfer!$M$17=2,Transfer!$N$17="nv"),1,0)</f>
        <v>0</v>
      </c>
      <c r="AQ43" s="103">
        <f ca="1">IF(AND($N43&gt;Transfer!$J$17-1,BerechnungTab!$N43&lt;Transfer!$K$17+1,Transfer!$M$17=3,Transfer!$N$17="vs"),1,0)</f>
        <v>0</v>
      </c>
      <c r="AR43" s="104">
        <f ca="1">IF(AND($N43&gt;Transfer!$J$17-1,BerechnungTab!$N43&lt;Transfer!$K$17+1,Transfer!$M$17=3,Transfer!$N$17="nv"),1,0)</f>
        <v>0</v>
      </c>
      <c r="AS43" s="36">
        <f ca="1">IF(AND($N43&gt;Transfer!$J$18-1,BerechnungTab!$N43&lt;Transfer!$K$18+1,Transfer!$M$18=1,Transfer!$N$18="vs"),1,0)</f>
        <v>0</v>
      </c>
      <c r="AT43" s="103">
        <f ca="1">IF(AND($N43&gt;Transfer!$J$18-1,BerechnungTab!$N43&lt;Transfer!$K$18+1,Transfer!$M$18=1,Transfer!$N$18="nv"),1,0)</f>
        <v>0</v>
      </c>
      <c r="AU43" s="103">
        <f ca="1">IF(AND($N43&gt;Transfer!$J$18-1,BerechnungTab!$N43&lt;Transfer!$K$18+1,Transfer!$M$18=2,Transfer!$N$18="vs"),1,0)</f>
        <v>0</v>
      </c>
      <c r="AV43" s="103">
        <f ca="1">IF(AND($N43&gt;Transfer!$J$18-1,BerechnungTab!$N43&lt;Transfer!$K$18+1,Transfer!$M$18=2,Transfer!$N$18="nv"),1,0)</f>
        <v>0</v>
      </c>
      <c r="AW43" s="103">
        <f ca="1">IF(AND($N43&gt;Transfer!$J$18-1,BerechnungTab!$N43&lt;Transfer!$K$18+1,Transfer!$M$18=3,Transfer!$N$18="vs"),1,0)</f>
        <v>0</v>
      </c>
      <c r="AX43" s="104">
        <f ca="1">IF(AND($N43&gt;Transfer!$J$18-1,BerechnungTab!$N43&lt;Transfer!$K$18+1,Transfer!$M$18=3,Transfer!$N$18="nv"),1,0)</f>
        <v>0</v>
      </c>
      <c r="AY43" s="36">
        <f ca="1">IF(AND($N43&gt;Transfer!$J$19-1,BerechnungTab!$N43&lt;Transfer!$K$19+1,Transfer!$M$19=1,Transfer!$N$19="vs"),1,0)</f>
        <v>0</v>
      </c>
      <c r="AZ43" s="103">
        <f ca="1">IF(AND($N43&gt;Transfer!$J$19-1,BerechnungTab!$N43&lt;Transfer!$K$19+1,Transfer!$M$19=1,Transfer!$N$19="nv"),1,0)</f>
        <v>0</v>
      </c>
      <c r="BA43" s="103">
        <f ca="1">IF(AND($N43&gt;Transfer!$J$19-1,BerechnungTab!$N43&lt;Transfer!$K$19+1,Transfer!$M$19=2,Transfer!$N$19="vs"),1,0)</f>
        <v>0</v>
      </c>
      <c r="BB43" s="103">
        <f ca="1">IF(AND($N43&gt;Transfer!$J$19-1,BerechnungTab!$N43&lt;Transfer!$K$19+1,Transfer!$M$19=2,Transfer!$N$19="nv"),1,0)</f>
        <v>0</v>
      </c>
      <c r="BC43" s="103">
        <f ca="1">IF(AND($N43&gt;Transfer!$J$19-1,BerechnungTab!$N43&lt;Transfer!$K$19+1,Transfer!$M$19=3,Transfer!$N$19="vs"),1,0)</f>
        <v>0</v>
      </c>
      <c r="BD43" s="104">
        <f ca="1">IF(AND($N43&gt;Transfer!$J$19-1,BerechnungTab!$N43&lt;Transfer!$K$19+1,Transfer!$M$19=3,Transfer!$N$19="nv"),1,0)</f>
        <v>0</v>
      </c>
      <c r="BE43" s="36">
        <f ca="1">IF(AND($N43&gt;Transfer!$J$20-1,BerechnungTab!$N43&lt;Transfer!$K$20+1,Transfer!$M$20=1,Transfer!$N$20="vs"),1,0)</f>
        <v>0</v>
      </c>
      <c r="BF43" s="103">
        <f ca="1">IF(AND($N43&gt;Transfer!$J$20-1,BerechnungTab!$N43&lt;Transfer!$K$20+1,Transfer!$M$20=1,Transfer!$N$20="nv"),1,0)</f>
        <v>0</v>
      </c>
      <c r="BG43" s="103">
        <f ca="1">IF(AND($N43&gt;Transfer!$J$20-1,BerechnungTab!$N43&lt;Transfer!$K$20+1,Transfer!$M$20=2,Transfer!$N$20="vs"),1,0)</f>
        <v>0</v>
      </c>
      <c r="BH43" s="103">
        <f ca="1">IF(AND($N43&gt;Transfer!$J$20-1,BerechnungTab!$N43&lt;Transfer!$K$20+1,Transfer!$M$20=2,Transfer!$N$20="nv"),1,0)</f>
        <v>0</v>
      </c>
      <c r="BI43" s="103">
        <f ca="1">IF(AND($N43&gt;Transfer!$J$20-1,BerechnungTab!$N43&lt;Transfer!$K$20+1,Transfer!$M$20=3,Transfer!$N$20="vs"),1,0)</f>
        <v>0</v>
      </c>
      <c r="BJ43" s="104">
        <f ca="1">IF(AND($N43&gt;Transfer!$J$20-1,BerechnungTab!$N43&lt;Transfer!$K$20+1,Transfer!$M$20=3,Transfer!$N$20="nv"),1,0)</f>
        <v>0</v>
      </c>
      <c r="BK43" s="36">
        <f ca="1">IF(AND($N43&gt;Transfer!$J$21-1,BerechnungTab!$N43&lt;Transfer!$K$21+1,Transfer!$M$21=1,Transfer!$N$21="vs"),1,0)</f>
        <v>0</v>
      </c>
      <c r="BL43" s="103">
        <f ca="1">IF(AND($N43&gt;Transfer!$J$21-1,BerechnungTab!$N43&lt;Transfer!$K$21+1,Transfer!$M$21=1,Transfer!$N$21="nv"),1,0)</f>
        <v>0</v>
      </c>
      <c r="BM43" s="103">
        <f ca="1">IF(AND($N43&gt;Transfer!$J$21-1,BerechnungTab!$N43&lt;Transfer!$K$21+1,Transfer!$M$21=2,Transfer!$N$21="vs"),1,0)</f>
        <v>0</v>
      </c>
      <c r="BN43" s="103">
        <f ca="1">IF(AND($N43&gt;Transfer!$J$21-1,BerechnungTab!$N43&lt;Transfer!$K$21+1,Transfer!$M$21=2,Transfer!$N$21="nv"),1,0)</f>
        <v>0</v>
      </c>
      <c r="BO43" s="103">
        <f ca="1">IF(AND($N43&gt;Transfer!$J$21-1,BerechnungTab!$N43&lt;Transfer!$K$21+1,Transfer!$M$21=3,Transfer!$N$21="vs"),1,0)</f>
        <v>0</v>
      </c>
      <c r="BP43" s="104">
        <f ca="1">IF(AND($N43&gt;Transfer!$J$21-1,BerechnungTab!$N43&lt;Transfer!$K$21+1,Transfer!$M$21=3,Transfer!$N$21="nv"),1,0)</f>
        <v>0</v>
      </c>
      <c r="BQ43" s="36">
        <f ca="1">IF(AND($N43&gt;Transfer!$J$22-1,BerechnungTab!$N43&lt;Transfer!$K$22+1,Transfer!$M$22=1,Transfer!$N$22="vs"),1,0)</f>
        <v>0</v>
      </c>
      <c r="BR43" s="103">
        <f ca="1">IF(AND($N43&gt;Transfer!$J$22-1,BerechnungTab!$N43&lt;Transfer!$K$22+1,Transfer!$M$22=1,Transfer!$N$22="nv"),1,0)</f>
        <v>0</v>
      </c>
      <c r="BS43" s="103">
        <f ca="1">IF(AND($N43&gt;Transfer!$J$22-1,BerechnungTab!$N43&lt;Transfer!$K$22+1,Transfer!$M$22=2,Transfer!$N$22="vs"),1,0)</f>
        <v>0</v>
      </c>
      <c r="BT43" s="103">
        <f ca="1">IF(AND($N43&gt;Transfer!$J$22-1,BerechnungTab!$N43&lt;Transfer!$K$22+1,Transfer!$M$22=2,Transfer!$N$22="nv"),1,0)</f>
        <v>0</v>
      </c>
      <c r="BU43" s="103">
        <f ca="1">IF(AND($N43&gt;Transfer!$J$22-1,BerechnungTab!$N43&lt;Transfer!$K$22+1,Transfer!$M$22=3,Transfer!$N$22="vs"),1,0)</f>
        <v>0</v>
      </c>
      <c r="BV43" s="104">
        <f ca="1">IF(AND($N43&gt;Transfer!$J$22-1,BerechnungTab!$N43&lt;Transfer!$K$22+1,Transfer!$M$22=3,Transfer!$N$22="nv"),1,0)</f>
        <v>0</v>
      </c>
    </row>
    <row r="44" spans="1:74" s="81" customFormat="1"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6"/>
      <c r="AB44" s="106"/>
      <c r="AC44" s="106"/>
      <c r="AD44" s="106"/>
      <c r="AE44" s="106"/>
      <c r="AF44" s="106"/>
    </row>
    <row r="45" spans="1:74">
      <c r="C45" t="s">
        <v>128</v>
      </c>
    </row>
    <row r="46" spans="1:74">
      <c r="C46" s="107" t="s">
        <v>129</v>
      </c>
      <c r="E46" s="26" t="str">
        <f>Transfer!N29</f>
        <v>------</v>
      </c>
    </row>
    <row r="47" spans="1:74">
      <c r="C47" s="108" t="s">
        <v>130</v>
      </c>
      <c r="E47" s="109">
        <f>O50</f>
        <v>10</v>
      </c>
      <c r="H47" s="40" t="s">
        <v>131</v>
      </c>
      <c r="I47" s="40"/>
      <c r="J47" s="40"/>
      <c r="K47" s="40"/>
      <c r="L47" s="40"/>
      <c r="M47" s="40"/>
    </row>
    <row r="48" spans="1:74">
      <c r="C48" s="26" t="s">
        <v>132</v>
      </c>
      <c r="D48" s="26" t="s">
        <v>133</v>
      </c>
      <c r="E48" s="26" t="s">
        <v>134</v>
      </c>
      <c r="H48" s="87" t="s">
        <v>113</v>
      </c>
      <c r="I48" s="84" t="s">
        <v>114</v>
      </c>
      <c r="J48" s="84" t="s">
        <v>115</v>
      </c>
      <c r="K48" s="84" t="s">
        <v>116</v>
      </c>
      <c r="L48" s="84" t="s">
        <v>117</v>
      </c>
      <c r="M48" s="110" t="s">
        <v>118</v>
      </c>
      <c r="O48" s="10" t="s">
        <v>135</v>
      </c>
    </row>
    <row r="49" spans="3:27">
      <c r="C49" s="15">
        <f t="shared" ref="C49:C88" ca="1" si="7">IF(OR($E$46&gt;=N49,$E$46=N49),N49,"")</f>
        <v>1977</v>
      </c>
      <c r="D49" s="111">
        <f t="shared" ref="D49:D88" ca="1" si="8">IF(C49="","",IF(OR(H49&gt;1,I49&gt;1,J49&gt;1,K49&gt;1,L49&gt;1,M49&gt;1),$E$47*MAX(H49,I49)*MAX(J49,K49)*MAX(L49,M49),0))</f>
        <v>0</v>
      </c>
      <c r="E49" s="15">
        <f ca="1">IF(C49="","",D49)</f>
        <v>0</v>
      </c>
      <c r="H49" s="112">
        <f t="shared" ref="H49:H88" ca="1" si="9">IF(H4&gt;=3,$Q$57,IF(H4=3,$Q$57,IF(H4=2,$Q$56,IF(H4=1,$Q$55,1))))</f>
        <v>1</v>
      </c>
      <c r="I49" s="113">
        <f t="shared" ref="I49:I88" ca="1" si="10">IF(I4&gt;=3,$S$56,IF(I4=3,$S$56,IF(I4=2,$S$56,IF(I4=1,$S$55,1))))</f>
        <v>1</v>
      </c>
      <c r="J49" s="40">
        <f t="shared" ref="J49:J88" ca="1" si="11">IF(J4&gt;=2,$Q$62,IF(J4=2,$Q$62,IF(J4=1,$Q$61,1)))</f>
        <v>1</v>
      </c>
      <c r="K49" s="40">
        <f t="shared" ref="K49:K88" ca="1" si="12">IF(K4&gt;=2,$S$62,IF(K4=2,$S$62,IF(K4=1,$S$61,1)))</f>
        <v>1</v>
      </c>
      <c r="L49" s="113">
        <f t="shared" ref="L49:L88" ca="1" si="13">IF(L4&gt;=2,$Q$65,IF(L4=2,$Q$65,IF(L4=1,$Q$65,1)))</f>
        <v>1</v>
      </c>
      <c r="M49" s="114">
        <f t="shared" ref="M49:M88" ca="1" si="14">IF(M4&gt;=2,$S$65,IF(M4=2,$S$65,IF(M4=1,$S$65,1)))</f>
        <v>1</v>
      </c>
      <c r="N49">
        <f t="shared" ref="N49:N88" ca="1" si="15">N4</f>
        <v>1977</v>
      </c>
      <c r="O49" s="115" t="str">
        <f>Bewertung!A9</f>
        <v>Basispunkte</v>
      </c>
      <c r="P49" s="116" t="str">
        <f>Bewertung!B9</f>
        <v>Vorstandsmitglieder (VS)</v>
      </c>
      <c r="Q49" s="117">
        <f>Bewertung!C9</f>
        <v>0</v>
      </c>
      <c r="R49" s="116" t="str">
        <f>Bewertung!D9</f>
        <v>Funktionen ausserhalb Vorstand (NV)</v>
      </c>
      <c r="S49" s="118">
        <f>Bewertung!E9</f>
        <v>0</v>
      </c>
      <c r="T49" s="119"/>
      <c r="U49" s="119"/>
      <c r="V49" s="119"/>
      <c r="W49" s="119"/>
      <c r="X49" s="119"/>
      <c r="Y49" s="119"/>
      <c r="Z49" s="119"/>
      <c r="AA49" s="119"/>
    </row>
    <row r="50" spans="3:27">
      <c r="C50" s="16">
        <f t="shared" ca="1" si="7"/>
        <v>1978</v>
      </c>
      <c r="D50" s="17">
        <f t="shared" ca="1" si="8"/>
        <v>0</v>
      </c>
      <c r="E50" s="16">
        <f t="shared" ref="E50:E88" ca="1" si="16">IF(C50="","",D50+E49)</f>
        <v>0</v>
      </c>
      <c r="H50" s="112">
        <f t="shared" ca="1" si="9"/>
        <v>1</v>
      </c>
      <c r="I50" s="40">
        <f t="shared" ca="1" si="10"/>
        <v>1</v>
      </c>
      <c r="J50" s="40">
        <f t="shared" ca="1" si="11"/>
        <v>1</v>
      </c>
      <c r="K50" s="40">
        <f t="shared" ca="1" si="12"/>
        <v>1</v>
      </c>
      <c r="L50" s="40">
        <f t="shared" ca="1" si="13"/>
        <v>1</v>
      </c>
      <c r="M50" s="120">
        <f t="shared" ca="1" si="14"/>
        <v>1</v>
      </c>
      <c r="N50">
        <f t="shared" ca="1" si="15"/>
        <v>1978</v>
      </c>
      <c r="O50" s="121">
        <f>Bewertung!A10</f>
        <v>10</v>
      </c>
      <c r="P50" s="122" t="str">
        <f>Bewertung!B10</f>
        <v>Vorstandsmitglieder gem. Wahl GV/DV und Statuten</v>
      </c>
      <c r="Q50" s="123">
        <f>Bewertung!C10</f>
        <v>0</v>
      </c>
      <c r="R50" s="122" t="str">
        <f>Bewertung!D10</f>
        <v>Ressortleiter und Funktionäre, die im Auftrag des Vorstandes umfangreiche Funktionen ausüben.</v>
      </c>
      <c r="S50" s="124">
        <f>Bewertung!E10</f>
        <v>0</v>
      </c>
      <c r="T50" s="119"/>
      <c r="U50" s="119"/>
      <c r="V50" s="119"/>
      <c r="W50" s="119"/>
      <c r="X50" s="119"/>
      <c r="Y50" s="119"/>
      <c r="Z50" s="119"/>
      <c r="AA50" s="119"/>
    </row>
    <row r="51" spans="3:27">
      <c r="C51" s="16">
        <f t="shared" ca="1" si="7"/>
        <v>1979</v>
      </c>
      <c r="D51" s="17">
        <f t="shared" ca="1" si="8"/>
        <v>0</v>
      </c>
      <c r="E51" s="16">
        <f t="shared" ca="1" si="16"/>
        <v>0</v>
      </c>
      <c r="H51" s="112">
        <f t="shared" ca="1" si="9"/>
        <v>1</v>
      </c>
      <c r="I51" s="40">
        <f t="shared" ca="1" si="10"/>
        <v>1</v>
      </c>
      <c r="J51" s="40">
        <f t="shared" ca="1" si="11"/>
        <v>1</v>
      </c>
      <c r="K51" s="40">
        <f t="shared" ca="1" si="12"/>
        <v>1</v>
      </c>
      <c r="L51" s="40">
        <f t="shared" ca="1" si="13"/>
        <v>1</v>
      </c>
      <c r="M51" s="120">
        <f t="shared" ca="1" si="14"/>
        <v>1</v>
      </c>
      <c r="N51">
        <f t="shared" ca="1" si="15"/>
        <v>1979</v>
      </c>
      <c r="O51" s="115" t="str">
        <f>Bewertung!A11</f>
        <v>1. Kategorie</v>
      </c>
      <c r="P51" s="116" t="str">
        <f>Bewertung!B11</f>
        <v>- Vorstand Sektion</v>
      </c>
      <c r="Q51" s="117">
        <f>Bewertung!C11</f>
        <v>0</v>
      </c>
      <c r="R51" s="116" t="str">
        <f>Bewertung!D11</f>
        <v>- Funktionen in der Sektion</v>
      </c>
      <c r="S51" s="118">
        <f>Bewertung!E11</f>
        <v>0</v>
      </c>
      <c r="T51" s="119"/>
      <c r="U51" s="119"/>
      <c r="V51" s="119"/>
      <c r="W51" s="119"/>
      <c r="X51" s="119"/>
      <c r="Y51" s="119"/>
      <c r="Z51" s="119"/>
      <c r="AA51" s="119"/>
    </row>
    <row r="52" spans="3:27">
      <c r="C52" s="16">
        <f t="shared" ca="1" si="7"/>
        <v>1980</v>
      </c>
      <c r="D52" s="17">
        <f t="shared" ca="1" si="8"/>
        <v>0</v>
      </c>
      <c r="E52" s="16">
        <f t="shared" ca="1" si="16"/>
        <v>0</v>
      </c>
      <c r="H52" s="112">
        <f t="shared" ca="1" si="9"/>
        <v>1</v>
      </c>
      <c r="I52" s="40">
        <f t="shared" ca="1" si="10"/>
        <v>1</v>
      </c>
      <c r="J52" s="40">
        <f t="shared" ca="1" si="11"/>
        <v>1</v>
      </c>
      <c r="K52" s="40">
        <f t="shared" ca="1" si="12"/>
        <v>1</v>
      </c>
      <c r="L52" s="40">
        <f t="shared" ca="1" si="13"/>
        <v>1</v>
      </c>
      <c r="M52" s="120">
        <f t="shared" ca="1" si="14"/>
        <v>1</v>
      </c>
      <c r="N52">
        <f t="shared" ca="1" si="15"/>
        <v>1980</v>
      </c>
      <c r="O52" s="121">
        <f>Bewertung!A12</f>
        <v>0</v>
      </c>
      <c r="P52" s="122" t="str">
        <f>Bewertung!B12</f>
        <v>- Vorstand UV Matchschützenvereinigung</v>
      </c>
      <c r="Q52" s="123">
        <f>Bewertung!C12</f>
        <v>0</v>
      </c>
      <c r="R52" s="122" t="str">
        <f>Bewertung!D12</f>
        <v>- Funktionen UV Veteranen Gruppe/Vereinigung</v>
      </c>
      <c r="S52" s="124">
        <f>Bewertung!E12</f>
        <v>0</v>
      </c>
      <c r="T52" s="119"/>
      <c r="U52" s="119"/>
      <c r="V52" s="119"/>
      <c r="W52" s="119"/>
      <c r="X52" s="119"/>
      <c r="Y52" s="119"/>
      <c r="Z52" s="119"/>
      <c r="AA52" s="119"/>
    </row>
    <row r="53" spans="3:27">
      <c r="C53" s="16">
        <f t="shared" ca="1" si="7"/>
        <v>1981</v>
      </c>
      <c r="D53" s="17">
        <f t="shared" ca="1" si="8"/>
        <v>0</v>
      </c>
      <c r="E53" s="16">
        <f t="shared" ca="1" si="16"/>
        <v>0</v>
      </c>
      <c r="H53" s="112">
        <f t="shared" ca="1" si="9"/>
        <v>1</v>
      </c>
      <c r="I53" s="40">
        <f t="shared" ca="1" si="10"/>
        <v>1</v>
      </c>
      <c r="J53" s="40">
        <f t="shared" ca="1" si="11"/>
        <v>1</v>
      </c>
      <c r="K53" s="40">
        <f t="shared" ca="1" si="12"/>
        <v>1</v>
      </c>
      <c r="L53" s="40">
        <f t="shared" ca="1" si="13"/>
        <v>1</v>
      </c>
      <c r="M53" s="120">
        <f t="shared" ca="1" si="14"/>
        <v>1</v>
      </c>
      <c r="N53">
        <f t="shared" ca="1" si="15"/>
        <v>1981</v>
      </c>
      <c r="O53" s="121">
        <f>Bewertung!A13</f>
        <v>0</v>
      </c>
      <c r="P53" s="122" t="str">
        <f>Bewertung!B13</f>
        <v>- Vorstand UV Veteranen Gruppe/Vereinigung</v>
      </c>
      <c r="Q53" s="123">
        <f>Bewertung!C13</f>
        <v>0</v>
      </c>
      <c r="R53" s="122">
        <f>Bewertung!D13</f>
        <v>0</v>
      </c>
      <c r="S53" s="124">
        <f>Bewertung!E13</f>
        <v>0</v>
      </c>
      <c r="T53" s="119"/>
      <c r="U53" s="119"/>
      <c r="V53" s="119"/>
      <c r="W53" s="119"/>
      <c r="X53" s="119"/>
      <c r="Y53" s="119"/>
      <c r="Z53" s="119"/>
      <c r="AA53" s="119"/>
    </row>
    <row r="54" spans="3:27">
      <c r="C54" s="16">
        <f t="shared" ca="1" si="7"/>
        <v>1982</v>
      </c>
      <c r="D54" s="17">
        <f t="shared" ca="1" si="8"/>
        <v>0</v>
      </c>
      <c r="E54" s="16">
        <f t="shared" ca="1" si="16"/>
        <v>0</v>
      </c>
      <c r="H54" s="112">
        <f t="shared" ca="1" si="9"/>
        <v>1</v>
      </c>
      <c r="I54" s="40">
        <f t="shared" ca="1" si="10"/>
        <v>1</v>
      </c>
      <c r="J54" s="40">
        <f t="shared" ca="1" si="11"/>
        <v>1</v>
      </c>
      <c r="K54" s="40">
        <f t="shared" ca="1" si="12"/>
        <v>1</v>
      </c>
      <c r="L54" s="40">
        <f t="shared" ca="1" si="13"/>
        <v>1</v>
      </c>
      <c r="M54" s="120">
        <f t="shared" ca="1" si="14"/>
        <v>1</v>
      </c>
      <c r="N54">
        <f t="shared" ca="1" si="15"/>
        <v>1982</v>
      </c>
      <c r="O54" s="121">
        <f>Bewertung!A14</f>
        <v>0</v>
      </c>
      <c r="P54" s="122" t="str">
        <f>Bewertung!B14</f>
        <v>Anzahl Funktionen VS</v>
      </c>
      <c r="Q54" s="123" t="str">
        <f>Bewertung!C14</f>
        <v>Faktor</v>
      </c>
      <c r="R54" s="122" t="str">
        <f>Bewertung!D14</f>
        <v>Anzahl Funktionen NV</v>
      </c>
      <c r="S54" s="124" t="str">
        <f>Bewertung!E14</f>
        <v>Faktor</v>
      </c>
      <c r="T54" s="119"/>
      <c r="U54" s="119"/>
      <c r="V54" s="119"/>
      <c r="W54" s="119"/>
      <c r="X54" s="119"/>
      <c r="Y54" s="119"/>
      <c r="Z54" s="119"/>
      <c r="AA54" s="119"/>
    </row>
    <row r="55" spans="3:27">
      <c r="C55" s="16">
        <f t="shared" ca="1" si="7"/>
        <v>1983</v>
      </c>
      <c r="D55" s="17">
        <f t="shared" ca="1" si="8"/>
        <v>0</v>
      </c>
      <c r="E55" s="16">
        <f t="shared" ca="1" si="16"/>
        <v>0</v>
      </c>
      <c r="H55" s="112">
        <f t="shared" ca="1" si="9"/>
        <v>1</v>
      </c>
      <c r="I55" s="40">
        <f t="shared" ca="1" si="10"/>
        <v>1</v>
      </c>
      <c r="J55" s="40">
        <f t="shared" ca="1" si="11"/>
        <v>1</v>
      </c>
      <c r="K55" s="40">
        <f t="shared" ca="1" si="12"/>
        <v>1</v>
      </c>
      <c r="L55" s="40">
        <f t="shared" ca="1" si="13"/>
        <v>1</v>
      </c>
      <c r="M55" s="120">
        <f t="shared" ca="1" si="14"/>
        <v>1</v>
      </c>
      <c r="N55">
        <f t="shared" ca="1" si="15"/>
        <v>1983</v>
      </c>
      <c r="O55" s="121">
        <f>Bewertung!A15</f>
        <v>0</v>
      </c>
      <c r="P55" s="122" t="str">
        <f>Bewertung!B15</f>
        <v>1. Funktion</v>
      </c>
      <c r="Q55" s="123">
        <f>Bewertung!C15</f>
        <v>1.2</v>
      </c>
      <c r="R55" s="122" t="str">
        <f>Bewertung!D15</f>
        <v>1. Funktion</v>
      </c>
      <c r="S55" s="124">
        <f>Bewertung!E15</f>
        <v>1.1000000000000001</v>
      </c>
      <c r="T55" s="119"/>
      <c r="U55" s="119"/>
      <c r="V55" s="119"/>
      <c r="W55" s="119"/>
      <c r="X55" s="119"/>
      <c r="Y55" s="119"/>
      <c r="Z55" s="119"/>
      <c r="AA55" s="119"/>
    </row>
    <row r="56" spans="3:27">
      <c r="C56" s="16">
        <f t="shared" ca="1" si="7"/>
        <v>1984</v>
      </c>
      <c r="D56" s="17">
        <f t="shared" ca="1" si="8"/>
        <v>0</v>
      </c>
      <c r="E56" s="16">
        <f t="shared" ca="1" si="16"/>
        <v>0</v>
      </c>
      <c r="H56" s="112">
        <f t="shared" ca="1" si="9"/>
        <v>1</v>
      </c>
      <c r="I56" s="40">
        <f t="shared" ca="1" si="10"/>
        <v>1</v>
      </c>
      <c r="J56" s="40">
        <f t="shared" ca="1" si="11"/>
        <v>1</v>
      </c>
      <c r="K56" s="40">
        <f t="shared" ca="1" si="12"/>
        <v>1</v>
      </c>
      <c r="L56" s="40">
        <f t="shared" ca="1" si="13"/>
        <v>1</v>
      </c>
      <c r="M56" s="120">
        <f t="shared" ca="1" si="14"/>
        <v>1</v>
      </c>
      <c r="N56">
        <f t="shared" ca="1" si="15"/>
        <v>1984</v>
      </c>
      <c r="O56" s="121">
        <f>Bewertung!A16</f>
        <v>0</v>
      </c>
      <c r="P56" s="122" t="str">
        <f>Bewertung!B16</f>
        <v>2. Funktionen</v>
      </c>
      <c r="Q56" s="123">
        <f>Bewertung!C16</f>
        <v>1.4</v>
      </c>
      <c r="R56" s="122" t="str">
        <f>Bewertung!D16</f>
        <v>2. Funktionen</v>
      </c>
      <c r="S56" s="124">
        <f>Bewertung!E16</f>
        <v>1.2</v>
      </c>
      <c r="T56" s="119"/>
      <c r="U56" s="119"/>
      <c r="V56" s="119"/>
      <c r="W56" s="119"/>
      <c r="X56" s="119"/>
      <c r="Y56" s="119"/>
      <c r="Z56" s="119"/>
      <c r="AA56" s="119"/>
    </row>
    <row r="57" spans="3:27">
      <c r="C57" s="16">
        <f t="shared" ca="1" si="7"/>
        <v>1985</v>
      </c>
      <c r="D57" s="17">
        <f t="shared" ca="1" si="8"/>
        <v>0</v>
      </c>
      <c r="E57" s="16">
        <f t="shared" ca="1" si="16"/>
        <v>0</v>
      </c>
      <c r="H57" s="112">
        <f t="shared" ca="1" si="9"/>
        <v>1</v>
      </c>
      <c r="I57" s="40">
        <f t="shared" ca="1" si="10"/>
        <v>1</v>
      </c>
      <c r="J57" s="40">
        <f t="shared" ca="1" si="11"/>
        <v>1</v>
      </c>
      <c r="K57" s="40">
        <f t="shared" ca="1" si="12"/>
        <v>1</v>
      </c>
      <c r="L57" s="40">
        <f t="shared" ca="1" si="13"/>
        <v>1</v>
      </c>
      <c r="M57" s="120">
        <f t="shared" ca="1" si="14"/>
        <v>1</v>
      </c>
      <c r="N57">
        <f t="shared" ca="1" si="15"/>
        <v>1985</v>
      </c>
      <c r="O57" s="125">
        <f>Bewertung!A17</f>
        <v>0</v>
      </c>
      <c r="P57" s="126" t="str">
        <f>Bewertung!B17</f>
        <v>3. Funktionen</v>
      </c>
      <c r="Q57" s="127">
        <f>Bewertung!C17</f>
        <v>1.6</v>
      </c>
      <c r="R57" s="126">
        <f>Bewertung!D17</f>
        <v>0</v>
      </c>
      <c r="S57" s="128">
        <f>Bewertung!E17</f>
        <v>0</v>
      </c>
      <c r="T57" s="119"/>
      <c r="U57" s="119"/>
      <c r="V57" s="119"/>
      <c r="W57" s="119"/>
      <c r="X57" s="119"/>
      <c r="Y57" s="119"/>
      <c r="Z57" s="119"/>
      <c r="AA57" s="119"/>
    </row>
    <row r="58" spans="3:27">
      <c r="C58" s="16">
        <f t="shared" ca="1" si="7"/>
        <v>1986</v>
      </c>
      <c r="D58" s="17">
        <f t="shared" ca="1" si="8"/>
        <v>0</v>
      </c>
      <c r="E58" s="16">
        <f t="shared" ca="1" si="16"/>
        <v>0</v>
      </c>
      <c r="H58" s="112">
        <f t="shared" ca="1" si="9"/>
        <v>1</v>
      </c>
      <c r="I58" s="40">
        <f t="shared" ca="1" si="10"/>
        <v>1</v>
      </c>
      <c r="J58" s="40">
        <f t="shared" ca="1" si="11"/>
        <v>1</v>
      </c>
      <c r="K58" s="40">
        <f t="shared" ca="1" si="12"/>
        <v>1</v>
      </c>
      <c r="L58" s="40">
        <f t="shared" ca="1" si="13"/>
        <v>1</v>
      </c>
      <c r="M58" s="120">
        <f t="shared" ca="1" si="14"/>
        <v>1</v>
      </c>
      <c r="N58">
        <f t="shared" ca="1" si="15"/>
        <v>1986</v>
      </c>
      <c r="O58" s="115" t="str">
        <f>Bewertung!A18</f>
        <v>2. Kategorie</v>
      </c>
      <c r="P58" s="116" t="str">
        <f>Bewertung!B18</f>
        <v>- Vorstand Unterverband</v>
      </c>
      <c r="Q58" s="117">
        <f>Bewertung!C18</f>
        <v>0</v>
      </c>
      <c r="R58" s="116" t="str">
        <f>Bewertung!D18</f>
        <v>- Funktionen Unterverband</v>
      </c>
      <c r="S58" s="118">
        <f>Bewertung!E18</f>
        <v>0</v>
      </c>
      <c r="T58" s="119"/>
      <c r="U58" s="119"/>
      <c r="V58" s="119"/>
      <c r="W58" s="119"/>
      <c r="X58" s="119"/>
      <c r="Y58" s="119"/>
      <c r="Z58" s="119"/>
      <c r="AA58" s="119"/>
    </row>
    <row r="59" spans="3:27">
      <c r="C59" s="16">
        <f t="shared" ca="1" si="7"/>
        <v>1987</v>
      </c>
      <c r="D59" s="17">
        <f t="shared" ca="1" si="8"/>
        <v>0</v>
      </c>
      <c r="E59" s="16">
        <f t="shared" ca="1" si="16"/>
        <v>0</v>
      </c>
      <c r="H59" s="112">
        <f t="shared" ca="1" si="9"/>
        <v>1</v>
      </c>
      <c r="I59" s="40">
        <f t="shared" ca="1" si="10"/>
        <v>1</v>
      </c>
      <c r="J59" s="40">
        <f t="shared" ca="1" si="11"/>
        <v>1</v>
      </c>
      <c r="K59" s="40">
        <f t="shared" ca="1" si="12"/>
        <v>1</v>
      </c>
      <c r="L59" s="40">
        <f t="shared" ca="1" si="13"/>
        <v>1</v>
      </c>
      <c r="M59" s="120">
        <f t="shared" ca="1" si="14"/>
        <v>1</v>
      </c>
      <c r="N59">
        <f t="shared" ca="1" si="15"/>
        <v>1987</v>
      </c>
      <c r="O59" s="121">
        <f>Bewertung!A19</f>
        <v>0</v>
      </c>
      <c r="P59" s="122" t="str">
        <f>Bewertung!B19</f>
        <v>- Vorstand Veteranen-Vereinigung EASV</v>
      </c>
      <c r="Q59" s="123">
        <f>Bewertung!C19</f>
        <v>0</v>
      </c>
      <c r="R59" s="122" t="str">
        <f>Bewertung!D19</f>
        <v>- Funktionen Veteranen-Vereinigung EASV</v>
      </c>
      <c r="S59" s="124">
        <f>Bewertung!E19</f>
        <v>0</v>
      </c>
      <c r="T59" s="119"/>
      <c r="U59" s="119"/>
      <c r="V59" s="119"/>
      <c r="W59" s="119"/>
      <c r="X59" s="119"/>
      <c r="Y59" s="119"/>
      <c r="Z59" s="119"/>
      <c r="AA59" s="119"/>
    </row>
    <row r="60" spans="3:27">
      <c r="C60" s="16">
        <f t="shared" ca="1" si="7"/>
        <v>1988</v>
      </c>
      <c r="D60" s="17">
        <f t="shared" ca="1" si="8"/>
        <v>0</v>
      </c>
      <c r="E60" s="16">
        <f t="shared" ca="1" si="16"/>
        <v>0</v>
      </c>
      <c r="H60" s="112">
        <f t="shared" ca="1" si="9"/>
        <v>1</v>
      </c>
      <c r="I60" s="40">
        <f t="shared" ca="1" si="10"/>
        <v>1</v>
      </c>
      <c r="J60" s="40">
        <f t="shared" ca="1" si="11"/>
        <v>1</v>
      </c>
      <c r="K60" s="40">
        <f t="shared" ca="1" si="12"/>
        <v>1</v>
      </c>
      <c r="L60" s="40">
        <f t="shared" ca="1" si="13"/>
        <v>1</v>
      </c>
      <c r="M60" s="120">
        <f t="shared" ca="1" si="14"/>
        <v>1</v>
      </c>
      <c r="N60">
        <f t="shared" ca="1" si="15"/>
        <v>1988</v>
      </c>
      <c r="O60" s="121">
        <f>Bewertung!A20</f>
        <v>0</v>
      </c>
      <c r="P60" s="122" t="str">
        <f>Bewertung!B20</f>
        <v>Anzahl Funktionen VS</v>
      </c>
      <c r="Q60" s="123" t="str">
        <f>Bewertung!C20</f>
        <v>Faktor</v>
      </c>
      <c r="R60" s="122" t="str">
        <f>Bewertung!D20</f>
        <v>Anzahl Funktionen NV</v>
      </c>
      <c r="S60" s="124" t="str">
        <f>Bewertung!E20</f>
        <v>Faktor</v>
      </c>
      <c r="T60" s="119"/>
      <c r="U60" s="119"/>
      <c r="V60" s="119"/>
      <c r="W60" s="119"/>
      <c r="X60" s="119"/>
      <c r="Y60" s="119"/>
      <c r="Z60" s="119"/>
      <c r="AA60" s="119"/>
    </row>
    <row r="61" spans="3:27">
      <c r="C61" s="16">
        <f t="shared" ca="1" si="7"/>
        <v>1989</v>
      </c>
      <c r="D61" s="17">
        <f t="shared" ca="1" si="8"/>
        <v>0</v>
      </c>
      <c r="E61" s="16">
        <f t="shared" ca="1" si="16"/>
        <v>0</v>
      </c>
      <c r="H61" s="112">
        <f t="shared" ca="1" si="9"/>
        <v>1</v>
      </c>
      <c r="I61" s="40">
        <f t="shared" ca="1" si="10"/>
        <v>1</v>
      </c>
      <c r="J61" s="40">
        <f t="shared" ca="1" si="11"/>
        <v>1</v>
      </c>
      <c r="K61" s="40">
        <f t="shared" ca="1" si="12"/>
        <v>1</v>
      </c>
      <c r="L61" s="40">
        <f t="shared" ca="1" si="13"/>
        <v>1</v>
      </c>
      <c r="M61" s="120">
        <f t="shared" ca="1" si="14"/>
        <v>1</v>
      </c>
      <c r="N61">
        <f t="shared" ca="1" si="15"/>
        <v>1989</v>
      </c>
      <c r="O61" s="121">
        <f>Bewertung!A21</f>
        <v>0</v>
      </c>
      <c r="P61" s="122" t="str">
        <f>Bewertung!B21</f>
        <v>1. Funktion</v>
      </c>
      <c r="Q61" s="123">
        <f>Bewertung!C21</f>
        <v>1.5</v>
      </c>
      <c r="R61" s="122" t="str">
        <f>Bewertung!D21</f>
        <v>1. Funktion</v>
      </c>
      <c r="S61" s="124">
        <f>Bewertung!E21</f>
        <v>1.2</v>
      </c>
      <c r="T61" s="119"/>
      <c r="U61" s="119"/>
      <c r="V61" s="119"/>
      <c r="W61" s="119"/>
      <c r="X61" s="119"/>
      <c r="Y61" s="119"/>
      <c r="Z61" s="119"/>
      <c r="AA61" s="119"/>
    </row>
    <row r="62" spans="3:27">
      <c r="C62" s="16">
        <f t="shared" ca="1" si="7"/>
        <v>1990</v>
      </c>
      <c r="D62" s="17">
        <f t="shared" ca="1" si="8"/>
        <v>0</v>
      </c>
      <c r="E62" s="16">
        <f t="shared" ca="1" si="16"/>
        <v>0</v>
      </c>
      <c r="H62" s="112">
        <f t="shared" ca="1" si="9"/>
        <v>1</v>
      </c>
      <c r="I62" s="40">
        <f t="shared" ca="1" si="10"/>
        <v>1</v>
      </c>
      <c r="J62" s="40">
        <f t="shared" ca="1" si="11"/>
        <v>1</v>
      </c>
      <c r="K62" s="40">
        <f t="shared" ca="1" si="12"/>
        <v>1</v>
      </c>
      <c r="L62" s="40">
        <f t="shared" ca="1" si="13"/>
        <v>1</v>
      </c>
      <c r="M62" s="120">
        <f t="shared" ca="1" si="14"/>
        <v>1</v>
      </c>
      <c r="N62">
        <f t="shared" ca="1" si="15"/>
        <v>1990</v>
      </c>
      <c r="O62" s="125">
        <f>Bewertung!A22</f>
        <v>0</v>
      </c>
      <c r="P62" s="126" t="str">
        <f>Bewertung!B22</f>
        <v>2. Funktionen</v>
      </c>
      <c r="Q62" s="127">
        <f>Bewertung!C22</f>
        <v>1.8</v>
      </c>
      <c r="R62" s="126" t="str">
        <f>Bewertung!D22</f>
        <v>2. Funktionen</v>
      </c>
      <c r="S62" s="128">
        <f>Bewertung!E22</f>
        <v>1.3</v>
      </c>
      <c r="T62" s="119"/>
      <c r="U62" s="119"/>
      <c r="V62" s="119"/>
      <c r="W62" s="119"/>
      <c r="X62" s="119"/>
      <c r="Y62" s="119"/>
      <c r="Z62" s="119"/>
      <c r="AA62" s="119"/>
    </row>
    <row r="63" spans="3:27">
      <c r="C63" s="16">
        <f t="shared" ca="1" si="7"/>
        <v>1991</v>
      </c>
      <c r="D63" s="17">
        <f t="shared" ca="1" si="8"/>
        <v>0</v>
      </c>
      <c r="E63" s="16">
        <f t="shared" ca="1" si="16"/>
        <v>0</v>
      </c>
      <c r="H63" s="112">
        <f t="shared" ca="1" si="9"/>
        <v>1</v>
      </c>
      <c r="I63" s="40">
        <f t="shared" ca="1" si="10"/>
        <v>1</v>
      </c>
      <c r="J63" s="40">
        <f t="shared" ca="1" si="11"/>
        <v>1</v>
      </c>
      <c r="K63" s="40">
        <f t="shared" ca="1" si="12"/>
        <v>1</v>
      </c>
      <c r="L63" s="40">
        <f t="shared" ca="1" si="13"/>
        <v>1</v>
      </c>
      <c r="M63" s="120">
        <f t="shared" ca="1" si="14"/>
        <v>1</v>
      </c>
      <c r="N63">
        <f t="shared" ca="1" si="15"/>
        <v>1991</v>
      </c>
      <c r="O63" s="115" t="str">
        <f>Bewertung!A23</f>
        <v>3. Kategorie</v>
      </c>
      <c r="P63" s="116" t="str">
        <f>Bewertung!B23</f>
        <v>- Zentralkomitee (ZK)</v>
      </c>
      <c r="Q63" s="117">
        <f>Bewertung!C23</f>
        <v>0</v>
      </c>
      <c r="R63" s="116" t="str">
        <f>Bewertung!D23</f>
        <v>- Funktionen EASV (z.B. Ressortleiter)</v>
      </c>
      <c r="S63" s="118">
        <f>Bewertung!E23</f>
        <v>0</v>
      </c>
      <c r="T63" s="119"/>
      <c r="U63" s="119"/>
      <c r="V63" s="119"/>
      <c r="W63" s="119"/>
      <c r="X63" s="119"/>
      <c r="Y63" s="119"/>
      <c r="Z63" s="119"/>
      <c r="AA63" s="119"/>
    </row>
    <row r="64" spans="3:27">
      <c r="C64" s="16">
        <f t="shared" ca="1" si="7"/>
        <v>1992</v>
      </c>
      <c r="D64" s="17">
        <f t="shared" ca="1" si="8"/>
        <v>0</v>
      </c>
      <c r="E64" s="16">
        <f t="shared" ca="1" si="16"/>
        <v>0</v>
      </c>
      <c r="H64" s="112">
        <f t="shared" ca="1" si="9"/>
        <v>1</v>
      </c>
      <c r="I64" s="40">
        <f t="shared" ca="1" si="10"/>
        <v>1</v>
      </c>
      <c r="J64" s="40">
        <f t="shared" ca="1" si="11"/>
        <v>1</v>
      </c>
      <c r="K64" s="40">
        <f t="shared" ca="1" si="12"/>
        <v>1</v>
      </c>
      <c r="L64" s="40">
        <f t="shared" ca="1" si="13"/>
        <v>1</v>
      </c>
      <c r="M64" s="120">
        <f t="shared" ca="1" si="14"/>
        <v>1</v>
      </c>
      <c r="N64">
        <f t="shared" ca="1" si="15"/>
        <v>1992</v>
      </c>
      <c r="O64" s="121">
        <f>Bewertung!A24</f>
        <v>0</v>
      </c>
      <c r="P64" s="122" t="str">
        <f>Bewertung!B24</f>
        <v>Anzahl Funktionen VS</v>
      </c>
      <c r="Q64" s="123" t="str">
        <f>Bewertung!C24</f>
        <v>Faktor</v>
      </c>
      <c r="R64" s="122" t="str">
        <f>Bewertung!D24</f>
        <v>Anzahl Funktionen NV</v>
      </c>
      <c r="S64" s="124" t="str">
        <f>Bewertung!E24</f>
        <v>Faktor</v>
      </c>
      <c r="T64" s="119"/>
      <c r="U64" s="119"/>
      <c r="V64" s="119"/>
      <c r="W64" s="119"/>
      <c r="X64" s="119"/>
      <c r="Y64" s="119"/>
      <c r="Z64" s="119"/>
      <c r="AA64" s="119"/>
    </row>
    <row r="65" spans="3:27">
      <c r="C65" s="16">
        <f t="shared" ca="1" si="7"/>
        <v>1993</v>
      </c>
      <c r="D65" s="17">
        <f t="shared" ca="1" si="8"/>
        <v>0</v>
      </c>
      <c r="E65" s="16">
        <f t="shared" ca="1" si="16"/>
        <v>0</v>
      </c>
      <c r="H65" s="112">
        <f t="shared" ca="1" si="9"/>
        <v>1</v>
      </c>
      <c r="I65" s="40">
        <f t="shared" ca="1" si="10"/>
        <v>1</v>
      </c>
      <c r="J65" s="40">
        <f t="shared" ca="1" si="11"/>
        <v>1</v>
      </c>
      <c r="K65" s="40">
        <f t="shared" ca="1" si="12"/>
        <v>1</v>
      </c>
      <c r="L65" s="40">
        <f t="shared" ca="1" si="13"/>
        <v>1</v>
      </c>
      <c r="M65" s="120">
        <f t="shared" ca="1" si="14"/>
        <v>1</v>
      </c>
      <c r="N65">
        <f t="shared" ca="1" si="15"/>
        <v>1993</v>
      </c>
      <c r="O65" s="121">
        <f>Bewertung!A25</f>
        <v>0</v>
      </c>
      <c r="P65" s="122" t="str">
        <f>Bewertung!B25</f>
        <v>1. Funktion</v>
      </c>
      <c r="Q65" s="123">
        <f>Bewertung!C25</f>
        <v>1.8</v>
      </c>
      <c r="R65" s="122" t="str">
        <f>Bewertung!D25</f>
        <v>1. Funktion</v>
      </c>
      <c r="S65" s="124">
        <f>Bewertung!E25</f>
        <v>1.3</v>
      </c>
      <c r="T65" s="119"/>
      <c r="U65" s="119"/>
      <c r="V65" s="119"/>
      <c r="W65" s="119"/>
      <c r="X65" s="119"/>
      <c r="Y65" s="119"/>
      <c r="Z65" s="119"/>
      <c r="AA65" s="119"/>
    </row>
    <row r="66" spans="3:27">
      <c r="C66" s="16">
        <f t="shared" ca="1" si="7"/>
        <v>1994</v>
      </c>
      <c r="D66" s="17">
        <f t="shared" ca="1" si="8"/>
        <v>0</v>
      </c>
      <c r="E66" s="16">
        <f t="shared" ca="1" si="16"/>
        <v>0</v>
      </c>
      <c r="H66" s="112">
        <f t="shared" ca="1" si="9"/>
        <v>1</v>
      </c>
      <c r="I66" s="40">
        <f t="shared" ca="1" si="10"/>
        <v>1</v>
      </c>
      <c r="J66" s="40">
        <f t="shared" ca="1" si="11"/>
        <v>1</v>
      </c>
      <c r="K66" s="40">
        <f t="shared" ca="1" si="12"/>
        <v>1</v>
      </c>
      <c r="L66" s="40">
        <f t="shared" ca="1" si="13"/>
        <v>1</v>
      </c>
      <c r="M66" s="120">
        <f t="shared" ca="1" si="14"/>
        <v>1</v>
      </c>
      <c r="N66">
        <f t="shared" ca="1" si="15"/>
        <v>1994</v>
      </c>
      <c r="O66" s="125">
        <f>Bewertung!A26</f>
        <v>0</v>
      </c>
      <c r="P66" s="126" t="str">
        <f>Bewertung!B26</f>
        <v>2. Funktionen</v>
      </c>
      <c r="Q66" s="127">
        <f>Bewertung!C26</f>
        <v>0</v>
      </c>
      <c r="R66" s="126" t="str">
        <f>Bewertung!D26</f>
        <v>2. Funktionen</v>
      </c>
      <c r="S66" s="128">
        <f>Bewertung!E26</f>
        <v>0</v>
      </c>
      <c r="T66" s="119"/>
      <c r="U66" s="119"/>
      <c r="V66" s="2">
        <v>1.1100000000000001</v>
      </c>
      <c r="W66" s="119"/>
      <c r="X66" s="119"/>
      <c r="Y66" s="119"/>
      <c r="Z66" s="119"/>
      <c r="AA66" s="119"/>
    </row>
    <row r="67" spans="3:27">
      <c r="C67" s="16">
        <f t="shared" ca="1" si="7"/>
        <v>1995</v>
      </c>
      <c r="D67" s="17">
        <f t="shared" ca="1" si="8"/>
        <v>0</v>
      </c>
      <c r="E67" s="16">
        <f t="shared" ca="1" si="16"/>
        <v>0</v>
      </c>
      <c r="H67" s="112">
        <f t="shared" ca="1" si="9"/>
        <v>1</v>
      </c>
      <c r="I67" s="40">
        <f t="shared" ca="1" si="10"/>
        <v>1</v>
      </c>
      <c r="J67" s="40">
        <f t="shared" ca="1" si="11"/>
        <v>1</v>
      </c>
      <c r="K67" s="40">
        <f t="shared" ca="1" si="12"/>
        <v>1</v>
      </c>
      <c r="L67" s="40">
        <f t="shared" ca="1" si="13"/>
        <v>1</v>
      </c>
      <c r="M67" s="120">
        <f t="shared" ca="1" si="14"/>
        <v>1</v>
      </c>
      <c r="N67">
        <f t="shared" ca="1" si="15"/>
        <v>1995</v>
      </c>
      <c r="O67" s="125">
        <f>Bewertung!A27</f>
        <v>0</v>
      </c>
      <c r="P67" s="126">
        <f>Bewertung!B27</f>
        <v>0</v>
      </c>
      <c r="Q67" s="127">
        <f>Bewertung!C27</f>
        <v>0</v>
      </c>
      <c r="R67" s="126">
        <f>Bewertung!D27</f>
        <v>0</v>
      </c>
      <c r="S67" s="128">
        <f>Bewertung!E27</f>
        <v>0</v>
      </c>
      <c r="T67" s="119"/>
      <c r="U67" s="119"/>
      <c r="V67" s="119"/>
      <c r="W67" s="119"/>
      <c r="X67" s="119"/>
      <c r="Y67" s="119"/>
      <c r="Z67" s="119"/>
      <c r="AA67" s="119"/>
    </row>
    <row r="68" spans="3:27">
      <c r="C68" s="16">
        <f t="shared" ca="1" si="7"/>
        <v>1996</v>
      </c>
      <c r="D68" s="17">
        <f t="shared" ca="1" si="8"/>
        <v>0</v>
      </c>
      <c r="E68" s="16">
        <f t="shared" ca="1" si="16"/>
        <v>0</v>
      </c>
      <c r="H68" s="112">
        <f t="shared" ca="1" si="9"/>
        <v>1</v>
      </c>
      <c r="I68" s="40">
        <f t="shared" ca="1" si="10"/>
        <v>1</v>
      </c>
      <c r="J68" s="40">
        <f t="shared" ca="1" si="11"/>
        <v>1</v>
      </c>
      <c r="K68" s="40">
        <f t="shared" ca="1" si="12"/>
        <v>1</v>
      </c>
      <c r="L68" s="40">
        <f t="shared" ca="1" si="13"/>
        <v>1</v>
      </c>
      <c r="M68" s="120">
        <f t="shared" ca="1" si="14"/>
        <v>1</v>
      </c>
      <c r="N68">
        <f t="shared" ca="1" si="15"/>
        <v>1996</v>
      </c>
      <c r="O68" s="125" t="str">
        <f>Bewertung!A28</f>
        <v>* Begründung:</v>
      </c>
      <c r="P68" s="126" t="str">
        <f>Bewertung!B28</f>
        <v>-Innerhalb einer Kategorie sind die Arbeiten meist sehr artverwandt und überschneiden sich teilweise so, dass der Aufwand in einem engeren Rahmen bleibt.</v>
      </c>
      <c r="Q68" s="127">
        <f>Bewertung!C28</f>
        <v>0</v>
      </c>
      <c r="R68" s="126">
        <f>Bewertung!D28</f>
        <v>0</v>
      </c>
      <c r="S68" s="128">
        <f>Bewertung!E28</f>
        <v>0</v>
      </c>
      <c r="T68" s="119"/>
      <c r="U68" s="119"/>
      <c r="V68" s="119"/>
      <c r="W68" s="119"/>
      <c r="X68" s="119"/>
      <c r="Y68" s="119"/>
      <c r="Z68" s="119"/>
      <c r="AA68" s="119"/>
    </row>
    <row r="69" spans="3:27">
      <c r="C69" s="16">
        <f t="shared" ca="1" si="7"/>
        <v>1997</v>
      </c>
      <c r="D69" s="17">
        <f t="shared" ca="1" si="8"/>
        <v>0</v>
      </c>
      <c r="E69" s="16">
        <f t="shared" ca="1" si="16"/>
        <v>0</v>
      </c>
      <c r="H69" s="112">
        <f t="shared" ca="1" si="9"/>
        <v>1</v>
      </c>
      <c r="I69" s="40">
        <f t="shared" ca="1" si="10"/>
        <v>1</v>
      </c>
      <c r="J69" s="40">
        <f t="shared" ca="1" si="11"/>
        <v>1</v>
      </c>
      <c r="K69" s="40">
        <f t="shared" ca="1" si="12"/>
        <v>1</v>
      </c>
      <c r="L69" s="40">
        <f t="shared" ca="1" si="13"/>
        <v>1</v>
      </c>
      <c r="M69" s="120">
        <f t="shared" ca="1" si="14"/>
        <v>1</v>
      </c>
      <c r="N69">
        <f t="shared" ca="1" si="15"/>
        <v>1997</v>
      </c>
      <c r="O69" s="125">
        <f>Bewertung!A29</f>
        <v>0</v>
      </c>
      <c r="P69" s="126" t="str">
        <f>Bewertung!B29</f>
        <v>-Tätigkeiten in verschiedenen Kategorien sind unterschiedlicher und somit aufwändiger so dass sich eine Multiplikaton rechtfertigt.</v>
      </c>
      <c r="Q69" s="127">
        <f>Bewertung!C29</f>
        <v>0</v>
      </c>
      <c r="R69" s="126">
        <f>Bewertung!D29</f>
        <v>0</v>
      </c>
      <c r="S69" s="128">
        <f>Bewertung!E29</f>
        <v>0</v>
      </c>
      <c r="T69" s="119"/>
      <c r="U69" s="119"/>
      <c r="V69" s="2">
        <f>IF(V66&gt;=1,1,"zu tief")</f>
        <v>1</v>
      </c>
      <c r="W69" s="119"/>
      <c r="X69" s="119"/>
      <c r="Y69" s="119"/>
      <c r="Z69" s="119"/>
      <c r="AA69" s="119"/>
    </row>
    <row r="70" spans="3:27">
      <c r="C70" s="16">
        <f t="shared" ca="1" si="7"/>
        <v>1998</v>
      </c>
      <c r="D70" s="17">
        <f t="shared" ca="1" si="8"/>
        <v>0</v>
      </c>
      <c r="E70" s="16">
        <f t="shared" ca="1" si="16"/>
        <v>0</v>
      </c>
      <c r="H70" s="112">
        <f t="shared" ca="1" si="9"/>
        <v>1</v>
      </c>
      <c r="I70" s="40">
        <f t="shared" ca="1" si="10"/>
        <v>1</v>
      </c>
      <c r="J70" s="40">
        <f t="shared" ca="1" si="11"/>
        <v>1</v>
      </c>
      <c r="K70" s="40">
        <f t="shared" ca="1" si="12"/>
        <v>1</v>
      </c>
      <c r="L70" s="40">
        <f t="shared" ca="1" si="13"/>
        <v>1</v>
      </c>
      <c r="M70" s="120">
        <f t="shared" ca="1" si="14"/>
        <v>1</v>
      </c>
      <c r="N70">
        <f t="shared" ca="1" si="15"/>
        <v>1998</v>
      </c>
      <c r="O70" s="125" t="str">
        <f>Bewertung!A30</f>
        <v>Medaillenpunkte:</v>
      </c>
      <c r="P70" s="126" t="str">
        <f>Bewertung!B30</f>
        <v>Gold</v>
      </c>
      <c r="Q70" s="129">
        <f>Bewertung!C30</f>
        <v>420</v>
      </c>
      <c r="R70" s="126" t="str">
        <f>Bewertung!D30</f>
        <v>Diff. zu vorhergehender Medaliie</v>
      </c>
      <c r="S70" s="130">
        <f>Bewertung!E30</f>
        <v>120</v>
      </c>
      <c r="T70" s="119"/>
      <c r="U70" s="119"/>
      <c r="V70" s="119"/>
      <c r="W70" s="119"/>
      <c r="X70" s="119"/>
      <c r="Y70" s="119"/>
      <c r="Z70" s="119"/>
      <c r="AA70" s="119"/>
    </row>
    <row r="71" spans="3:27">
      <c r="C71" s="16">
        <f t="shared" ca="1" si="7"/>
        <v>1999</v>
      </c>
      <c r="D71" s="17">
        <f t="shared" ca="1" si="8"/>
        <v>0</v>
      </c>
      <c r="E71" s="16">
        <f t="shared" ca="1" si="16"/>
        <v>0</v>
      </c>
      <c r="H71" s="112">
        <f t="shared" ca="1" si="9"/>
        <v>1</v>
      </c>
      <c r="I71" s="40">
        <f t="shared" ca="1" si="10"/>
        <v>1</v>
      </c>
      <c r="J71" s="40">
        <f t="shared" ca="1" si="11"/>
        <v>1</v>
      </c>
      <c r="K71" s="40">
        <f t="shared" ca="1" si="12"/>
        <v>1</v>
      </c>
      <c r="L71" s="40">
        <f t="shared" ca="1" si="13"/>
        <v>1</v>
      </c>
      <c r="M71" s="120">
        <f t="shared" ca="1" si="14"/>
        <v>1</v>
      </c>
      <c r="N71">
        <f t="shared" ca="1" si="15"/>
        <v>1999</v>
      </c>
      <c r="O71" s="125">
        <f>Bewertung!A31</f>
        <v>0</v>
      </c>
      <c r="P71" s="126" t="str">
        <f>Bewertung!B31</f>
        <v>Silber</v>
      </c>
      <c r="Q71" s="129">
        <f>Bewertung!C31</f>
        <v>300</v>
      </c>
      <c r="R71" s="126" t="str">
        <f>Bewertung!D31</f>
        <v>Diff. zu vorhergehender Medaliie</v>
      </c>
      <c r="S71" s="130">
        <f>Bewertung!E31</f>
        <v>140</v>
      </c>
      <c r="T71" s="119"/>
      <c r="U71" s="119"/>
      <c r="V71" s="119"/>
      <c r="W71" s="119"/>
      <c r="X71" s="119"/>
      <c r="Y71" s="119"/>
      <c r="Z71" s="119"/>
      <c r="AA71" s="119"/>
    </row>
    <row r="72" spans="3:27">
      <c r="C72" s="16">
        <f t="shared" ca="1" si="7"/>
        <v>2000</v>
      </c>
      <c r="D72" s="17">
        <f t="shared" ca="1" si="8"/>
        <v>0</v>
      </c>
      <c r="E72" s="16">
        <f t="shared" ca="1" si="16"/>
        <v>0</v>
      </c>
      <c r="H72" s="112">
        <f t="shared" ca="1" si="9"/>
        <v>1</v>
      </c>
      <c r="I72" s="40">
        <f t="shared" ca="1" si="10"/>
        <v>1</v>
      </c>
      <c r="J72" s="40">
        <f t="shared" ca="1" si="11"/>
        <v>1</v>
      </c>
      <c r="K72" s="40">
        <f t="shared" ca="1" si="12"/>
        <v>1</v>
      </c>
      <c r="L72" s="40">
        <f t="shared" ca="1" si="13"/>
        <v>1</v>
      </c>
      <c r="M72" s="120">
        <f t="shared" ca="1" si="14"/>
        <v>1</v>
      </c>
      <c r="N72">
        <f t="shared" ca="1" si="15"/>
        <v>2000</v>
      </c>
      <c r="O72" s="125">
        <f>Bewertung!A32</f>
        <v>0</v>
      </c>
      <c r="P72" s="126" t="str">
        <f>Bewertung!B32</f>
        <v>Bronce</v>
      </c>
      <c r="Q72" s="129">
        <f>Bewertung!C32</f>
        <v>160</v>
      </c>
      <c r="R72" s="126">
        <f>Bewertung!D32</f>
        <v>0</v>
      </c>
      <c r="S72" s="130">
        <f>Bewertung!E32</f>
        <v>0</v>
      </c>
      <c r="T72" s="119"/>
      <c r="U72" s="119"/>
      <c r="V72" s="119"/>
      <c r="W72" s="119"/>
      <c r="X72" s="119"/>
      <c r="Y72" s="119"/>
      <c r="Z72" s="119"/>
      <c r="AA72" s="119"/>
    </row>
    <row r="73" spans="3:27">
      <c r="C73" s="16">
        <f t="shared" ca="1" si="7"/>
        <v>2001</v>
      </c>
      <c r="D73" s="17">
        <f t="shared" ca="1" si="8"/>
        <v>0</v>
      </c>
      <c r="E73" s="16">
        <f t="shared" ca="1" si="16"/>
        <v>0</v>
      </c>
      <c r="H73" s="112">
        <f t="shared" ca="1" si="9"/>
        <v>1</v>
      </c>
      <c r="I73" s="40">
        <f t="shared" ca="1" si="10"/>
        <v>1</v>
      </c>
      <c r="J73" s="40">
        <f t="shared" ca="1" si="11"/>
        <v>1</v>
      </c>
      <c r="K73" s="40">
        <f t="shared" ca="1" si="12"/>
        <v>1</v>
      </c>
      <c r="L73" s="40">
        <f t="shared" ca="1" si="13"/>
        <v>1</v>
      </c>
      <c r="M73" s="120">
        <f t="shared" ca="1" si="14"/>
        <v>1</v>
      </c>
      <c r="N73">
        <f t="shared" ca="1" si="15"/>
        <v>2001</v>
      </c>
      <c r="O73" s="131"/>
      <c r="P73" s="132"/>
      <c r="Q73" s="133"/>
      <c r="R73" s="132"/>
      <c r="S73" s="133"/>
      <c r="T73" s="119"/>
      <c r="U73" s="119"/>
      <c r="V73" s="119"/>
      <c r="W73" s="119"/>
      <c r="X73" s="119"/>
      <c r="Y73" s="119"/>
      <c r="Z73" s="119"/>
      <c r="AA73" s="119"/>
    </row>
    <row r="74" spans="3:27">
      <c r="C74" s="16">
        <f t="shared" ca="1" si="7"/>
        <v>2002</v>
      </c>
      <c r="D74" s="17">
        <f t="shared" ca="1" si="8"/>
        <v>0</v>
      </c>
      <c r="E74" s="16">
        <f t="shared" ca="1" si="16"/>
        <v>0</v>
      </c>
      <c r="H74" s="112">
        <f t="shared" ca="1" si="9"/>
        <v>1</v>
      </c>
      <c r="I74" s="40">
        <f t="shared" ca="1" si="10"/>
        <v>1</v>
      </c>
      <c r="J74" s="40">
        <f t="shared" ca="1" si="11"/>
        <v>1</v>
      </c>
      <c r="K74" s="40">
        <f t="shared" ca="1" si="12"/>
        <v>1</v>
      </c>
      <c r="L74" s="40">
        <f t="shared" ca="1" si="13"/>
        <v>1</v>
      </c>
      <c r="M74" s="120">
        <f t="shared" ca="1" si="14"/>
        <v>1</v>
      </c>
      <c r="N74">
        <f t="shared" ca="1" si="15"/>
        <v>2002</v>
      </c>
      <c r="O74" s="134"/>
      <c r="P74" s="135"/>
      <c r="Q74" s="38"/>
      <c r="R74" s="135"/>
      <c r="S74" s="38"/>
      <c r="T74" s="119"/>
      <c r="U74" s="119"/>
      <c r="V74" s="119"/>
      <c r="W74" s="119"/>
      <c r="X74" s="119"/>
      <c r="Y74" s="119"/>
      <c r="Z74" s="119"/>
      <c r="AA74" s="119"/>
    </row>
    <row r="75" spans="3:27">
      <c r="C75" s="16">
        <f t="shared" ca="1" si="7"/>
        <v>2003</v>
      </c>
      <c r="D75" s="17">
        <f t="shared" ca="1" si="8"/>
        <v>0</v>
      </c>
      <c r="E75" s="16">
        <f t="shared" ca="1" si="16"/>
        <v>0</v>
      </c>
      <c r="H75" s="112">
        <f t="shared" ca="1" si="9"/>
        <v>1</v>
      </c>
      <c r="I75" s="40">
        <f t="shared" ca="1" si="10"/>
        <v>1</v>
      </c>
      <c r="J75" s="40">
        <f t="shared" ca="1" si="11"/>
        <v>1</v>
      </c>
      <c r="K75" s="40">
        <f t="shared" ca="1" si="12"/>
        <v>1</v>
      </c>
      <c r="L75" s="40">
        <f t="shared" ca="1" si="13"/>
        <v>1</v>
      </c>
      <c r="M75" s="120">
        <f t="shared" ca="1" si="14"/>
        <v>1</v>
      </c>
      <c r="N75">
        <f t="shared" ca="1" si="15"/>
        <v>2003</v>
      </c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</row>
    <row r="76" spans="3:27">
      <c r="C76" s="16">
        <f t="shared" ca="1" si="7"/>
        <v>2004</v>
      </c>
      <c r="D76" s="17">
        <f t="shared" ca="1" si="8"/>
        <v>0</v>
      </c>
      <c r="E76" s="16">
        <f t="shared" ca="1" si="16"/>
        <v>0</v>
      </c>
      <c r="H76" s="112">
        <f t="shared" ca="1" si="9"/>
        <v>1</v>
      </c>
      <c r="I76" s="40">
        <f t="shared" ca="1" si="10"/>
        <v>1</v>
      </c>
      <c r="J76" s="40">
        <f t="shared" ca="1" si="11"/>
        <v>1</v>
      </c>
      <c r="K76" s="40">
        <f t="shared" ca="1" si="12"/>
        <v>1</v>
      </c>
      <c r="L76" s="40">
        <f t="shared" ca="1" si="13"/>
        <v>1</v>
      </c>
      <c r="M76" s="120">
        <f t="shared" ca="1" si="14"/>
        <v>1</v>
      </c>
      <c r="N76">
        <f t="shared" ca="1" si="15"/>
        <v>2004</v>
      </c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</row>
    <row r="77" spans="3:27">
      <c r="C77" s="16">
        <f t="shared" ca="1" si="7"/>
        <v>2005</v>
      </c>
      <c r="D77" s="17">
        <f t="shared" ca="1" si="8"/>
        <v>0</v>
      </c>
      <c r="E77" s="16">
        <f t="shared" ca="1" si="16"/>
        <v>0</v>
      </c>
      <c r="H77" s="112">
        <f t="shared" ca="1" si="9"/>
        <v>1</v>
      </c>
      <c r="I77" s="40">
        <f t="shared" ca="1" si="10"/>
        <v>1</v>
      </c>
      <c r="J77" s="40">
        <f t="shared" ca="1" si="11"/>
        <v>1</v>
      </c>
      <c r="K77" s="40">
        <f t="shared" ca="1" si="12"/>
        <v>1</v>
      </c>
      <c r="L77" s="40">
        <f t="shared" ca="1" si="13"/>
        <v>1</v>
      </c>
      <c r="M77" s="120">
        <f t="shared" ca="1" si="14"/>
        <v>1</v>
      </c>
      <c r="N77">
        <f t="shared" ca="1" si="15"/>
        <v>2005</v>
      </c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</row>
    <row r="78" spans="3:27">
      <c r="C78" s="16">
        <f t="shared" ca="1" si="7"/>
        <v>2006</v>
      </c>
      <c r="D78" s="17">
        <f t="shared" ca="1" si="8"/>
        <v>0</v>
      </c>
      <c r="E78" s="16">
        <f t="shared" ca="1" si="16"/>
        <v>0</v>
      </c>
      <c r="H78" s="112">
        <f t="shared" ca="1" si="9"/>
        <v>1</v>
      </c>
      <c r="I78" s="40">
        <f t="shared" ca="1" si="10"/>
        <v>1</v>
      </c>
      <c r="J78" s="40">
        <f t="shared" ca="1" si="11"/>
        <v>1</v>
      </c>
      <c r="K78" s="40">
        <f t="shared" ca="1" si="12"/>
        <v>1</v>
      </c>
      <c r="L78" s="40">
        <f t="shared" ca="1" si="13"/>
        <v>1</v>
      </c>
      <c r="M78" s="120">
        <f t="shared" ca="1" si="14"/>
        <v>1</v>
      </c>
      <c r="N78">
        <f t="shared" ca="1" si="15"/>
        <v>2006</v>
      </c>
    </row>
    <row r="79" spans="3:27">
      <c r="C79" s="16">
        <f t="shared" ca="1" si="7"/>
        <v>2007</v>
      </c>
      <c r="D79" s="17">
        <f t="shared" ca="1" si="8"/>
        <v>0</v>
      </c>
      <c r="E79" s="16">
        <f t="shared" ca="1" si="16"/>
        <v>0</v>
      </c>
      <c r="H79" s="112">
        <f t="shared" ca="1" si="9"/>
        <v>1</v>
      </c>
      <c r="I79" s="40">
        <f t="shared" ca="1" si="10"/>
        <v>1</v>
      </c>
      <c r="J79" s="40">
        <f t="shared" ca="1" si="11"/>
        <v>1</v>
      </c>
      <c r="K79" s="40">
        <f t="shared" ca="1" si="12"/>
        <v>1</v>
      </c>
      <c r="L79" s="40">
        <f t="shared" ca="1" si="13"/>
        <v>1</v>
      </c>
      <c r="M79" s="120">
        <f t="shared" ca="1" si="14"/>
        <v>1</v>
      </c>
      <c r="N79">
        <f t="shared" ca="1" si="15"/>
        <v>2007</v>
      </c>
    </row>
    <row r="80" spans="3:27">
      <c r="C80" s="16">
        <f t="shared" ca="1" si="7"/>
        <v>2008</v>
      </c>
      <c r="D80" s="17">
        <f t="shared" ca="1" si="8"/>
        <v>0</v>
      </c>
      <c r="E80" s="16">
        <f t="shared" ca="1" si="16"/>
        <v>0</v>
      </c>
      <c r="H80" s="112">
        <f t="shared" ca="1" si="9"/>
        <v>1</v>
      </c>
      <c r="I80" s="40">
        <f t="shared" ca="1" si="10"/>
        <v>1</v>
      </c>
      <c r="J80" s="40">
        <f t="shared" ca="1" si="11"/>
        <v>1</v>
      </c>
      <c r="K80" s="40">
        <f t="shared" ca="1" si="12"/>
        <v>1</v>
      </c>
      <c r="L80" s="40">
        <f t="shared" ca="1" si="13"/>
        <v>1</v>
      </c>
      <c r="M80" s="120">
        <f t="shared" ca="1" si="14"/>
        <v>1</v>
      </c>
      <c r="N80">
        <f t="shared" ca="1" si="15"/>
        <v>2008</v>
      </c>
    </row>
    <row r="81" spans="3:14">
      <c r="C81" s="16">
        <f t="shared" ca="1" si="7"/>
        <v>2009</v>
      </c>
      <c r="D81" s="17">
        <f t="shared" ca="1" si="8"/>
        <v>0</v>
      </c>
      <c r="E81" s="16">
        <f t="shared" ca="1" si="16"/>
        <v>0</v>
      </c>
      <c r="H81" s="112">
        <f t="shared" ca="1" si="9"/>
        <v>1</v>
      </c>
      <c r="I81" s="40">
        <f t="shared" ca="1" si="10"/>
        <v>1</v>
      </c>
      <c r="J81" s="40">
        <f t="shared" ca="1" si="11"/>
        <v>1</v>
      </c>
      <c r="K81" s="40">
        <f t="shared" ca="1" si="12"/>
        <v>1</v>
      </c>
      <c r="L81" s="40">
        <f t="shared" ca="1" si="13"/>
        <v>1</v>
      </c>
      <c r="M81" s="120">
        <f t="shared" ca="1" si="14"/>
        <v>1</v>
      </c>
      <c r="N81">
        <f t="shared" ca="1" si="15"/>
        <v>2009</v>
      </c>
    </row>
    <row r="82" spans="3:14">
      <c r="C82" s="16">
        <f t="shared" ca="1" si="7"/>
        <v>2010</v>
      </c>
      <c r="D82" s="17">
        <f t="shared" ca="1" si="8"/>
        <v>0</v>
      </c>
      <c r="E82" s="16">
        <f t="shared" ca="1" si="16"/>
        <v>0</v>
      </c>
      <c r="H82" s="112">
        <f t="shared" ca="1" si="9"/>
        <v>1</v>
      </c>
      <c r="I82" s="40">
        <f t="shared" ca="1" si="10"/>
        <v>1</v>
      </c>
      <c r="J82" s="40">
        <f t="shared" ca="1" si="11"/>
        <v>1</v>
      </c>
      <c r="K82" s="40">
        <f t="shared" ca="1" si="12"/>
        <v>1</v>
      </c>
      <c r="L82" s="40">
        <f t="shared" ca="1" si="13"/>
        <v>1</v>
      </c>
      <c r="M82" s="120">
        <f t="shared" ca="1" si="14"/>
        <v>1</v>
      </c>
      <c r="N82">
        <f t="shared" ca="1" si="15"/>
        <v>2010</v>
      </c>
    </row>
    <row r="83" spans="3:14">
      <c r="C83" s="16">
        <f t="shared" ca="1" si="7"/>
        <v>2011</v>
      </c>
      <c r="D83" s="17">
        <f t="shared" ca="1" si="8"/>
        <v>0</v>
      </c>
      <c r="E83" s="16">
        <f t="shared" ca="1" si="16"/>
        <v>0</v>
      </c>
      <c r="H83" s="112">
        <f t="shared" ca="1" si="9"/>
        <v>1</v>
      </c>
      <c r="I83" s="40">
        <f t="shared" ca="1" si="10"/>
        <v>1</v>
      </c>
      <c r="J83" s="40">
        <f t="shared" ca="1" si="11"/>
        <v>1</v>
      </c>
      <c r="K83" s="40">
        <f t="shared" ca="1" si="12"/>
        <v>1</v>
      </c>
      <c r="L83" s="40">
        <f t="shared" ca="1" si="13"/>
        <v>1</v>
      </c>
      <c r="M83" s="120">
        <f t="shared" ca="1" si="14"/>
        <v>1</v>
      </c>
      <c r="N83">
        <f t="shared" ca="1" si="15"/>
        <v>2011</v>
      </c>
    </row>
    <row r="84" spans="3:14">
      <c r="C84" s="16">
        <f t="shared" ca="1" si="7"/>
        <v>2012</v>
      </c>
      <c r="D84" s="17">
        <f t="shared" ca="1" si="8"/>
        <v>0</v>
      </c>
      <c r="E84" s="16">
        <f t="shared" ca="1" si="16"/>
        <v>0</v>
      </c>
      <c r="H84" s="112">
        <f t="shared" ca="1" si="9"/>
        <v>1</v>
      </c>
      <c r="I84" s="40">
        <f t="shared" ca="1" si="10"/>
        <v>1</v>
      </c>
      <c r="J84" s="40">
        <f t="shared" ca="1" si="11"/>
        <v>1</v>
      </c>
      <c r="K84" s="40">
        <f t="shared" ca="1" si="12"/>
        <v>1</v>
      </c>
      <c r="L84" s="40">
        <f t="shared" ca="1" si="13"/>
        <v>1</v>
      </c>
      <c r="M84" s="120">
        <f t="shared" ca="1" si="14"/>
        <v>1</v>
      </c>
      <c r="N84">
        <f t="shared" ca="1" si="15"/>
        <v>2012</v>
      </c>
    </row>
    <row r="85" spans="3:14">
      <c r="C85" s="16">
        <f t="shared" ca="1" si="7"/>
        <v>2013</v>
      </c>
      <c r="D85" s="17">
        <f t="shared" ca="1" si="8"/>
        <v>0</v>
      </c>
      <c r="E85" s="16">
        <f t="shared" ca="1" si="16"/>
        <v>0</v>
      </c>
      <c r="H85" s="112">
        <f t="shared" ca="1" si="9"/>
        <v>1</v>
      </c>
      <c r="I85" s="40">
        <f t="shared" ca="1" si="10"/>
        <v>1</v>
      </c>
      <c r="J85" s="40">
        <f t="shared" ca="1" si="11"/>
        <v>1</v>
      </c>
      <c r="K85" s="40">
        <f t="shared" ca="1" si="12"/>
        <v>1</v>
      </c>
      <c r="L85" s="40">
        <f t="shared" ca="1" si="13"/>
        <v>1</v>
      </c>
      <c r="M85" s="120">
        <f t="shared" ca="1" si="14"/>
        <v>1</v>
      </c>
      <c r="N85">
        <f t="shared" ca="1" si="15"/>
        <v>2013</v>
      </c>
    </row>
    <row r="86" spans="3:14">
      <c r="C86" s="16">
        <f t="shared" ca="1" si="7"/>
        <v>2014</v>
      </c>
      <c r="D86" s="17">
        <f t="shared" ca="1" si="8"/>
        <v>0</v>
      </c>
      <c r="E86" s="16">
        <f t="shared" ca="1" si="16"/>
        <v>0</v>
      </c>
      <c r="H86" s="112">
        <f t="shared" ca="1" si="9"/>
        <v>1</v>
      </c>
      <c r="I86" s="40">
        <f t="shared" ca="1" si="10"/>
        <v>1</v>
      </c>
      <c r="J86" s="40">
        <f t="shared" ca="1" si="11"/>
        <v>1</v>
      </c>
      <c r="K86" s="40">
        <f t="shared" ca="1" si="12"/>
        <v>1</v>
      </c>
      <c r="L86" s="40">
        <f t="shared" ca="1" si="13"/>
        <v>1</v>
      </c>
      <c r="M86" s="120">
        <f t="shared" ca="1" si="14"/>
        <v>1</v>
      </c>
      <c r="N86">
        <f t="shared" ca="1" si="15"/>
        <v>2014</v>
      </c>
    </row>
    <row r="87" spans="3:14">
      <c r="C87" s="16">
        <f t="shared" ca="1" si="7"/>
        <v>2015</v>
      </c>
      <c r="D87" s="17">
        <f t="shared" ca="1" si="8"/>
        <v>0</v>
      </c>
      <c r="E87" s="16">
        <f t="shared" ca="1" si="16"/>
        <v>0</v>
      </c>
      <c r="H87" s="112">
        <f t="shared" ca="1" si="9"/>
        <v>1</v>
      </c>
      <c r="I87" s="40">
        <f t="shared" ca="1" si="10"/>
        <v>1</v>
      </c>
      <c r="J87" s="40">
        <f t="shared" ca="1" si="11"/>
        <v>1</v>
      </c>
      <c r="K87" s="40">
        <f t="shared" ca="1" si="12"/>
        <v>1</v>
      </c>
      <c r="L87" s="40">
        <f t="shared" ca="1" si="13"/>
        <v>1</v>
      </c>
      <c r="M87" s="120">
        <f t="shared" ca="1" si="14"/>
        <v>1</v>
      </c>
      <c r="N87">
        <f t="shared" ca="1" si="15"/>
        <v>2015</v>
      </c>
    </row>
    <row r="88" spans="3:14">
      <c r="C88" s="27">
        <f t="shared" ca="1" si="7"/>
        <v>2016</v>
      </c>
      <c r="D88" s="136">
        <f t="shared" ca="1" si="8"/>
        <v>0</v>
      </c>
      <c r="E88" s="27">
        <f t="shared" ca="1" si="16"/>
        <v>0</v>
      </c>
      <c r="H88" s="137">
        <f t="shared" ca="1" si="9"/>
        <v>1</v>
      </c>
      <c r="I88" s="59">
        <f t="shared" ca="1" si="10"/>
        <v>1</v>
      </c>
      <c r="J88" s="59">
        <f t="shared" ca="1" si="11"/>
        <v>1</v>
      </c>
      <c r="K88" s="59">
        <f t="shared" ca="1" si="12"/>
        <v>1</v>
      </c>
      <c r="L88" s="59">
        <f t="shared" ca="1" si="13"/>
        <v>1</v>
      </c>
      <c r="M88" s="138">
        <f t="shared" ca="1" si="14"/>
        <v>1</v>
      </c>
      <c r="N88">
        <f t="shared" ca="1" si="15"/>
        <v>2016</v>
      </c>
    </row>
  </sheetData>
  <sheetProtection sheet="1" objects="1" scenarios="1"/>
  <customSheetViews>
    <customSheetView guid="{9581EB64-C62F-45CC-AE1A-8F9D9F7953BB}" scale="75" showPageBreaks="1" view="pageBreakPreview" showRuler="0">
      <selection activeCell="E8" sqref="E8:M8"/>
      <rowBreaks count="1" manualBreakCount="1">
        <brk id="44" max="16383" man="1"/>
      </rowBreaks>
      <colBreaks count="2" manualBreakCount="2">
        <brk id="22" max="1048575" man="1"/>
        <brk id="51" max="87" man="1"/>
      </colBreaks>
      <printOptions headings="1"/>
      <pageSetup paperSize="9" scale="71" orientation="landscape" horizontalDpi="4294967295"/>
      <headerFooter>
        <oddFooter>&amp;L&amp;F&amp;C&amp;A</oddFooter>
      </headerFooter>
    </customSheetView>
  </customSheetViews>
  <phoneticPr fontId="2" type="noConversion"/>
  <printOptions headings="1"/>
  <pageMargins left="0.78740157499999996" right="0.78740157499999996" top="0.984251969" bottom="0.984251969" header="0.4921259845" footer="0.4921259845"/>
  <pageSetup paperSize="9" scale="71" orientation="landscape" horizontalDpi="4294967295" verticalDpi="4294967295"/>
  <headerFooter>
    <oddFooter>&amp;L&amp;F&amp;C&amp;A</oddFooter>
  </headerFooter>
  <rowBreaks count="1" manualBreakCount="1">
    <brk id="44" max="16383" man="1"/>
  </rowBreaks>
  <colBreaks count="1" manualBreakCount="1">
    <brk id="22" max="1048575" man="1"/>
  </colBreaks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indexed="52"/>
  </sheetPr>
  <dimension ref="A1:F33"/>
  <sheetViews>
    <sheetView zoomScale="75" workbookViewId="0">
      <selection activeCell="J8" sqref="J8"/>
    </sheetView>
  </sheetViews>
  <sheetFormatPr baseColWidth="10" defaultColWidth="11" defaultRowHeight="12" x14ac:dyDescent="0"/>
  <cols>
    <col min="1" max="1" width="15.1640625" style="223" customWidth="1"/>
    <col min="2" max="2" width="55.5" style="223" customWidth="1"/>
    <col min="3" max="3" width="10.5" style="266" customWidth="1"/>
    <col min="4" max="4" width="55.5" style="223" customWidth="1"/>
    <col min="5" max="5" width="10.5" style="266" customWidth="1"/>
    <col min="6" max="16384" width="11" style="223"/>
  </cols>
  <sheetData>
    <row r="1" spans="1:6" ht="18">
      <c r="A1" s="234" t="s">
        <v>78</v>
      </c>
      <c r="C1" s="223"/>
      <c r="D1" s="234"/>
      <c r="E1" s="234"/>
      <c r="F1" s="234"/>
    </row>
    <row r="3" spans="1:6" ht="23" customHeight="1">
      <c r="A3" s="235" t="s">
        <v>136</v>
      </c>
      <c r="C3" s="223"/>
      <c r="D3" s="235"/>
      <c r="E3" s="235"/>
      <c r="F3" s="235"/>
    </row>
    <row r="4" spans="1:6" s="237" customFormat="1" ht="17" customHeight="1">
      <c r="A4" s="236" t="s">
        <v>137</v>
      </c>
      <c r="B4" s="237" t="s">
        <v>138</v>
      </c>
      <c r="D4" s="236"/>
      <c r="E4" s="236"/>
      <c r="F4" s="236"/>
    </row>
    <row r="5" spans="1:6" s="237" customFormat="1" ht="17" customHeight="1">
      <c r="A5" s="236"/>
      <c r="B5" s="237" t="s">
        <v>139</v>
      </c>
      <c r="D5" s="236"/>
      <c r="E5" s="236"/>
      <c r="F5" s="236"/>
    </row>
    <row r="6" spans="1:6" s="237" customFormat="1" ht="17" customHeight="1">
      <c r="A6" s="236"/>
      <c r="B6" s="237" t="s">
        <v>140</v>
      </c>
      <c r="D6" s="236"/>
      <c r="E6" s="236"/>
      <c r="F6" s="236"/>
    </row>
    <row r="7" spans="1:6" s="237" customFormat="1" ht="17" customHeight="1" thickBot="1">
      <c r="A7" s="236"/>
      <c r="B7" s="237" t="s">
        <v>141</v>
      </c>
      <c r="D7" s="236"/>
      <c r="E7" s="236"/>
      <c r="F7" s="236"/>
    </row>
    <row r="8" spans="1:6" s="237" customFormat="1" ht="20.5" customHeight="1" thickBot="1">
      <c r="A8" s="238" t="s">
        <v>142</v>
      </c>
      <c r="C8" s="239"/>
      <c r="E8" s="239"/>
    </row>
    <row r="9" spans="1:6" ht="20.5" customHeight="1" thickBot="1">
      <c r="A9" s="240" t="s">
        <v>143</v>
      </c>
      <c r="B9" s="241" t="s">
        <v>144</v>
      </c>
      <c r="C9" s="242"/>
      <c r="D9" s="241" t="s">
        <v>145</v>
      </c>
      <c r="E9" s="243"/>
    </row>
    <row r="10" spans="1:6" ht="41" customHeight="1" thickBot="1">
      <c r="A10" s="244">
        <v>10</v>
      </c>
      <c r="B10" s="245" t="s">
        <v>146</v>
      </c>
      <c r="C10" s="246"/>
      <c r="D10" s="245" t="s">
        <v>147</v>
      </c>
      <c r="E10" s="246"/>
    </row>
    <row r="11" spans="1:6" ht="20.5" customHeight="1">
      <c r="A11" s="410" t="s">
        <v>148</v>
      </c>
      <c r="B11" s="247" t="s">
        <v>149</v>
      </c>
      <c r="C11" s="248"/>
      <c r="D11" s="247" t="s">
        <v>150</v>
      </c>
      <c r="E11" s="249"/>
    </row>
    <row r="12" spans="1:6" ht="20.5" customHeight="1">
      <c r="A12" s="411"/>
      <c r="B12" s="247" t="s">
        <v>151</v>
      </c>
      <c r="C12" s="249"/>
      <c r="D12" s="247" t="s">
        <v>152</v>
      </c>
      <c r="E12" s="249"/>
    </row>
    <row r="13" spans="1:6" ht="20.5" customHeight="1">
      <c r="A13" s="411"/>
      <c r="B13" s="247" t="s">
        <v>153</v>
      </c>
      <c r="C13" s="250"/>
      <c r="D13" s="247"/>
      <c r="E13" s="251"/>
    </row>
    <row r="14" spans="1:6" s="255" customFormat="1" ht="20.5" customHeight="1">
      <c r="A14" s="411"/>
      <c r="B14" s="252" t="s">
        <v>154</v>
      </c>
      <c r="C14" s="253" t="s">
        <v>155</v>
      </c>
      <c r="D14" s="254" t="s">
        <v>156</v>
      </c>
      <c r="E14" s="253" t="s">
        <v>155</v>
      </c>
    </row>
    <row r="15" spans="1:6" s="258" customFormat="1" ht="20.5" customHeight="1">
      <c r="A15" s="411"/>
      <c r="B15" s="256" t="s">
        <v>157</v>
      </c>
      <c r="C15" s="257">
        <v>1.2</v>
      </c>
      <c r="D15" s="256" t="s">
        <v>157</v>
      </c>
      <c r="E15" s="257">
        <v>1.1000000000000001</v>
      </c>
    </row>
    <row r="16" spans="1:6" s="258" customFormat="1" ht="20.5" customHeight="1">
      <c r="A16" s="411"/>
      <c r="B16" s="256" t="s">
        <v>158</v>
      </c>
      <c r="C16" s="257">
        <v>1.4</v>
      </c>
      <c r="D16" s="256" t="s">
        <v>158</v>
      </c>
      <c r="E16" s="257">
        <v>1.2</v>
      </c>
    </row>
    <row r="17" spans="1:5" s="258" customFormat="1" ht="20.5" customHeight="1" thickBot="1">
      <c r="A17" s="412"/>
      <c r="B17" s="259" t="s">
        <v>159</v>
      </c>
      <c r="C17" s="260">
        <v>1.6</v>
      </c>
      <c r="D17" s="259"/>
      <c r="E17" s="260"/>
    </row>
    <row r="18" spans="1:5" ht="20.5" customHeight="1">
      <c r="A18" s="410" t="s">
        <v>160</v>
      </c>
      <c r="B18" s="247" t="s">
        <v>161</v>
      </c>
      <c r="C18" s="248"/>
      <c r="D18" s="247" t="s">
        <v>162</v>
      </c>
      <c r="E18" s="248"/>
    </row>
    <row r="19" spans="1:5" ht="20.5" customHeight="1">
      <c r="A19" s="411"/>
      <c r="B19" s="247" t="s">
        <v>163</v>
      </c>
      <c r="C19" s="250"/>
      <c r="D19" s="247" t="s">
        <v>164</v>
      </c>
      <c r="E19" s="250"/>
    </row>
    <row r="20" spans="1:5" s="255" customFormat="1" ht="20.5" customHeight="1">
      <c r="A20" s="411"/>
      <c r="B20" s="252" t="s">
        <v>154</v>
      </c>
      <c r="C20" s="253" t="s">
        <v>155</v>
      </c>
      <c r="D20" s="254" t="s">
        <v>156</v>
      </c>
      <c r="E20" s="253" t="s">
        <v>155</v>
      </c>
    </row>
    <row r="21" spans="1:5" s="258" customFormat="1" ht="20.5" customHeight="1">
      <c r="A21" s="411"/>
      <c r="B21" s="256" t="s">
        <v>157</v>
      </c>
      <c r="C21" s="257">
        <v>1.5</v>
      </c>
      <c r="D21" s="256" t="s">
        <v>157</v>
      </c>
      <c r="E21" s="257">
        <v>1.2</v>
      </c>
    </row>
    <row r="22" spans="1:5" s="258" customFormat="1" ht="20.5" customHeight="1" thickBot="1">
      <c r="A22" s="412"/>
      <c r="B22" s="259" t="s">
        <v>158</v>
      </c>
      <c r="C22" s="260">
        <v>1.8</v>
      </c>
      <c r="D22" s="259" t="s">
        <v>158</v>
      </c>
      <c r="E22" s="260">
        <v>1.3</v>
      </c>
    </row>
    <row r="23" spans="1:5" ht="20.5" customHeight="1">
      <c r="A23" s="410" t="s">
        <v>165</v>
      </c>
      <c r="B23" s="247" t="s">
        <v>166</v>
      </c>
      <c r="C23" s="261"/>
      <c r="D23" s="247" t="s">
        <v>167</v>
      </c>
      <c r="E23" s="261"/>
    </row>
    <row r="24" spans="1:5" s="255" customFormat="1" ht="20.5" customHeight="1">
      <c r="A24" s="411"/>
      <c r="B24" s="252" t="s">
        <v>154</v>
      </c>
      <c r="C24" s="253" t="s">
        <v>155</v>
      </c>
      <c r="D24" s="254" t="s">
        <v>156</v>
      </c>
      <c r="E24" s="253" t="s">
        <v>155</v>
      </c>
    </row>
    <row r="25" spans="1:5" s="255" customFormat="1" ht="20.5" customHeight="1">
      <c r="A25" s="411"/>
      <c r="B25" s="262" t="s">
        <v>157</v>
      </c>
      <c r="C25" s="263">
        <v>1.8</v>
      </c>
      <c r="D25" s="264" t="s">
        <v>157</v>
      </c>
      <c r="E25" s="263">
        <v>1.3</v>
      </c>
    </row>
    <row r="26" spans="1:5" s="258" customFormat="1" ht="20.5" customHeight="1" thickBot="1">
      <c r="A26" s="412"/>
      <c r="B26" s="265" t="s">
        <v>158</v>
      </c>
      <c r="C26" s="260"/>
      <c r="D26" s="259" t="s">
        <v>158</v>
      </c>
      <c r="E26" s="260"/>
    </row>
    <row r="27" spans="1:5" ht="20.5" customHeight="1"/>
    <row r="28" spans="1:5" ht="20.5" customHeight="1">
      <c r="A28" s="223" t="s">
        <v>168</v>
      </c>
      <c r="B28" s="223" t="s">
        <v>169</v>
      </c>
    </row>
    <row r="29" spans="1:5" ht="20.5" customHeight="1">
      <c r="B29" s="223" t="s">
        <v>170</v>
      </c>
    </row>
    <row r="30" spans="1:5" s="258" customFormat="1" ht="20.5" customHeight="1">
      <c r="A30" s="267" t="s">
        <v>171</v>
      </c>
      <c r="B30" s="268" t="s">
        <v>172</v>
      </c>
      <c r="C30" s="269">
        <v>420</v>
      </c>
      <c r="D30" s="270" t="s">
        <v>173</v>
      </c>
      <c r="E30" s="269">
        <f>C30-C31</f>
        <v>120</v>
      </c>
    </row>
    <row r="31" spans="1:5" s="258" customFormat="1" ht="20.5" customHeight="1">
      <c r="A31" s="271"/>
      <c r="B31" s="272" t="s">
        <v>80</v>
      </c>
      <c r="C31" s="269">
        <v>300</v>
      </c>
      <c r="D31" s="273" t="s">
        <v>173</v>
      </c>
      <c r="E31" s="269">
        <f>C31-C32</f>
        <v>140</v>
      </c>
    </row>
    <row r="32" spans="1:5" s="258" customFormat="1" ht="20.5" customHeight="1">
      <c r="A32" s="274"/>
      <c r="B32" s="275" t="s">
        <v>174</v>
      </c>
      <c r="C32" s="269">
        <v>160</v>
      </c>
      <c r="D32" s="275"/>
      <c r="E32" s="276"/>
    </row>
    <row r="33" ht="20.5" customHeight="1"/>
  </sheetData>
  <sheetProtection sheet="1" objects="1" scenarios="1"/>
  <customSheetViews>
    <customSheetView guid="{9581EB64-C62F-45CC-AE1A-8F9D9F7953BB}" scale="75" showRuler="0">
      <selection activeCell="E8" sqref="E8:M8"/>
      <rowBreaks count="1" manualBreakCount="1">
        <brk id="32" max="16383" man="1"/>
      </rowBreaks>
      <pageSetup paperSize="9" scale="74" orientation="landscape" horizontalDpi="4294967295"/>
    </customSheetView>
  </customSheetViews>
  <mergeCells count="3">
    <mergeCell ref="A11:A17"/>
    <mergeCell ref="A18:A22"/>
    <mergeCell ref="A23:A26"/>
  </mergeCells>
  <phoneticPr fontId="2" type="noConversion"/>
  <pageMargins left="0.78740157480314965" right="0.78740157480314965" top="0.78740157480314965" bottom="0.78740157480314965" header="0.51181102362204722" footer="0.51181102362204722"/>
  <pageSetup paperSize="9" scale="74" orientation="landscape" horizontalDpi="4294967295"/>
  <rowBreaks count="1" manualBreakCount="1">
    <brk id="3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Antragsformular</vt:lpstr>
      <vt:lpstr>Abgabeformular</vt:lpstr>
      <vt:lpstr>Dropdown</vt:lpstr>
      <vt:lpstr>Transfer</vt:lpstr>
      <vt:lpstr>BerechnungTab</vt:lpstr>
      <vt:lpstr>Bewertung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Gerber</dc:creator>
  <cp:lastModifiedBy>Ralf Zellweger</cp:lastModifiedBy>
  <cp:lastPrinted>2009-09-13T15:50:30Z</cp:lastPrinted>
  <dcterms:created xsi:type="dcterms:W3CDTF">2009-04-11T18:18:46Z</dcterms:created>
  <dcterms:modified xsi:type="dcterms:W3CDTF">2016-10-12T18:57:07Z</dcterms:modified>
</cp:coreProperties>
</file>